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tokół zawodów" sheetId="1" r:id="rId1"/>
    <sheet name="instrukcja" sheetId="2" r:id="rId2"/>
  </sheets>
  <definedNames/>
  <calcPr fullCalcOnLoad="1"/>
</workbook>
</file>

<file path=xl/sharedStrings.xml><?xml version="1.0" encoding="utf-8"?>
<sst xmlns="http://schemas.openxmlformats.org/spreadsheetml/2006/main" count="148" uniqueCount="49">
  <si>
    <t>M-CE</t>
  </si>
  <si>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</si>
  <si>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</si>
  <si>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</si>
  <si>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</si>
  <si>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</si>
  <si>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</si>
  <si>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</si>
  <si>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</si>
  <si>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pkt</t>
  </si>
  <si>
    <t>z</t>
  </si>
  <si>
    <t>x</t>
  </si>
  <si>
    <t>PROTOKÓŁ ZAWODÓW</t>
  </si>
  <si>
    <t>zgłaszane ciężary kolejnych podejść wpisujemy w lewej kolumnie dla każdego podejścia</t>
  </si>
  <si>
    <t>tzn. rwanie 1 - kolumna F, rwanie 2 - kolumna H, rwanie 3 - kolumna J …</t>
  </si>
  <si>
    <t>powinny się one wyświetlać w kolorze niebieskim</t>
  </si>
  <si>
    <t>np. dla 1 podejścia w rwaniu - kolumna G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</si>
  <si>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</rPr>
      <t>z</t>
    </r>
    <r>
      <rPr>
        <sz val="11"/>
        <rFont val="Calibri"/>
        <family val="2"/>
      </rPr>
      <t xml:space="preserve"> - zaliczone lub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 xml:space="preserve"> - niezaliczone</t>
    </r>
  </si>
  <si>
    <t>(znaki te są niewidoczne)</t>
  </si>
  <si>
    <t>ciężar zgłoszony</t>
  </si>
  <si>
    <t>KOBIETY</t>
  </si>
  <si>
    <t>MĘŻCZYŹNI</t>
  </si>
  <si>
    <t>Sędzia główny</t>
  </si>
  <si>
    <t>Sedziowie:</t>
  </si>
  <si>
    <t>Sekretarz zawodów</t>
  </si>
  <si>
    <t>Lp.</t>
  </si>
  <si>
    <t>M-ce</t>
  </si>
  <si>
    <t>Punkty
Sinclair</t>
  </si>
  <si>
    <t>Rok
ur.</t>
  </si>
  <si>
    <t>Waga
ciała</t>
  </si>
  <si>
    <t>NAJDOWSKA WERONIKA</t>
  </si>
  <si>
    <t>MUSIAŁ PATRYCJA</t>
  </si>
  <si>
    <t>NAJDOWSKA DOMINIKA</t>
  </si>
  <si>
    <t>NOWAK MARIKA</t>
  </si>
  <si>
    <t>HABIEWSKA OLIWIA</t>
  </si>
  <si>
    <t>MYJAK ZOFIA</t>
  </si>
  <si>
    <t>HAWRYŁO LIDIA</t>
  </si>
  <si>
    <t>LACH MARCELINA</t>
  </si>
  <si>
    <t>LACH WIKTORIA</t>
  </si>
  <si>
    <t>SZYMAŃSKA JULIA</t>
  </si>
  <si>
    <t>MYJAK MARCEL</t>
  </si>
  <si>
    <t>SKÓRCZ KSAWERY</t>
  </si>
  <si>
    <t>TURNIEJ MŁODYCH TALENTÓW</t>
  </si>
  <si>
    <t>MROCZA, 28.07.2018r.</t>
  </si>
  <si>
    <t>"TARPAN" MROCZA</t>
  </si>
  <si>
    <t>Z</t>
  </si>
  <si>
    <t>X</t>
  </si>
  <si>
    <t>-----</t>
  </si>
  <si>
    <t>---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</si>
</sst>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E+00"/>
    <numFmt numFmtId="167" formatCode="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0.0000"/>
    <numFmt numFmtId="174" formatCode="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7"/>
      <name val="Verdan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12"/>
      <name val="Verdana"/>
      <family val="2"/>
    </font>
    <font>
      <sz val="7"/>
      <color indexed="9"/>
      <name val="Verdana"/>
      <family val="2"/>
    </font>
    <font>
      <sz val="5"/>
      <color indexed="9"/>
      <name val="Verdana"/>
      <family val="2"/>
    </font>
    <font>
      <i/>
      <sz val="8"/>
      <name val="Trebuchet MS"/>
      <family val="2"/>
    </font>
    <font>
      <i/>
      <sz val="8"/>
      <color indexed="9"/>
      <name val="Trebuchet MS"/>
      <family val="2"/>
    </font>
    <font>
      <b/>
      <sz val="11"/>
      <name val="Calibri"/>
      <family val="2"/>
    </font>
    <font>
      <sz val="11"/>
      <name val="Calibri"/>
      <family val="2"/>
    </font>
    <font>
      <sz val="6"/>
      <name val="Verdana"/>
      <family val="2"/>
    </font>
    <font>
      <i/>
      <sz val="7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color indexed="9"/>
      <name val="Verdana"/>
      <family val="2"/>
    </font>
    <font>
      <sz val="8"/>
      <color indexed="48"/>
      <name val="Verdana"/>
      <family val="2"/>
    </font>
    <font>
      <sz val="8"/>
      <color indexed="12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sz val="7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8"/>
      <color indexed="8"/>
      <name val="Trebuchet MS"/>
      <family val="2"/>
    </font>
    <font>
      <b/>
      <sz val="12"/>
      <color indexed="8"/>
      <name val="Trebuchet MS"/>
      <family val="2"/>
    </font>
    <font>
      <sz val="8"/>
      <color rgb="FF0000FF"/>
      <name val="Verdana"/>
      <family val="2"/>
    </font>
    <font>
      <sz val="8"/>
      <color theme="0"/>
      <name val="Verdana"/>
      <family val="2"/>
    </font>
    <font>
      <sz val="8"/>
      <color rgb="FF3333FF"/>
      <name val="Verdana"/>
      <family val="2"/>
    </font>
    <font>
      <b/>
      <sz val="18"/>
      <color theme="1"/>
      <name val="Trebuchet MS"/>
      <family val="2"/>
    </font>
    <font>
      <b/>
      <sz val="12"/>
      <color theme="1"/>
      <name val="Trebuchet MS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/>
    </xf>
    <xf numFmtId="164" fontId="25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167" fontId="27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7" fillId="24" borderId="0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30" fillId="24" borderId="11" xfId="0" applyFont="1" applyFill="1" applyBorder="1" applyAlignment="1">
      <alignment horizontal="right"/>
    </xf>
    <xf numFmtId="0" fontId="31" fillId="24" borderId="12" xfId="0" applyFont="1" applyFill="1" applyBorder="1" applyAlignment="1">
      <alignment shrinkToFit="1"/>
    </xf>
    <xf numFmtId="0" fontId="30" fillId="24" borderId="13" xfId="0" applyFont="1" applyFill="1" applyBorder="1" applyAlignment="1">
      <alignment horizontal="right"/>
    </xf>
    <xf numFmtId="0" fontId="31" fillId="24" borderId="12" xfId="0" applyFont="1" applyFill="1" applyBorder="1" applyAlignment="1">
      <alignment horizontal="right"/>
    </xf>
    <xf numFmtId="0" fontId="30" fillId="24" borderId="14" xfId="0" applyFont="1" applyFill="1" applyBorder="1" applyAlignment="1">
      <alignment horizontal="right"/>
    </xf>
    <xf numFmtId="0" fontId="32" fillId="24" borderId="15" xfId="0" applyFont="1" applyFill="1" applyBorder="1" applyAlignment="1">
      <alignment/>
    </xf>
    <xf numFmtId="0" fontId="31" fillId="24" borderId="12" xfId="0" applyFont="1" applyFill="1" applyBorder="1" applyAlignment="1">
      <alignment horizontal="right" shrinkToFit="1"/>
    </xf>
    <xf numFmtId="0" fontId="31" fillId="24" borderId="15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30" fillId="24" borderId="18" xfId="0" applyFont="1" applyFill="1" applyBorder="1" applyAlignment="1">
      <alignment horizontal="right"/>
    </xf>
    <xf numFmtId="0" fontId="31" fillId="24" borderId="19" xfId="0" applyFont="1" applyFill="1" applyBorder="1" applyAlignment="1">
      <alignment shrinkToFit="1"/>
    </xf>
    <xf numFmtId="0" fontId="30" fillId="24" borderId="20" xfId="0" applyFont="1" applyFill="1" applyBorder="1" applyAlignment="1">
      <alignment horizontal="right"/>
    </xf>
    <xf numFmtId="0" fontId="31" fillId="24" borderId="19" xfId="0" applyFont="1" applyFill="1" applyBorder="1" applyAlignment="1">
      <alignment horizontal="right"/>
    </xf>
    <xf numFmtId="0" fontId="32" fillId="24" borderId="21" xfId="0" applyFont="1" applyFill="1" applyBorder="1" applyAlignment="1">
      <alignment/>
    </xf>
    <xf numFmtId="0" fontId="31" fillId="24" borderId="19" xfId="0" applyFont="1" applyFill="1" applyBorder="1" applyAlignment="1">
      <alignment horizontal="right" shrinkToFit="1"/>
    </xf>
    <xf numFmtId="0" fontId="30" fillId="24" borderId="22" xfId="0" applyFont="1" applyFill="1" applyBorder="1" applyAlignment="1">
      <alignment horizontal="right"/>
    </xf>
    <xf numFmtId="0" fontId="31" fillId="24" borderId="21" xfId="0" applyFont="1" applyFill="1" applyBorder="1" applyAlignment="1">
      <alignment horizontal="right"/>
    </xf>
    <xf numFmtId="0" fontId="22" fillId="24" borderId="17" xfId="0" applyFont="1" applyFill="1" applyBorder="1" applyAlignment="1">
      <alignment horizontal="center"/>
    </xf>
    <xf numFmtId="164" fontId="21" fillId="24" borderId="17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64" fontId="33" fillId="24" borderId="0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25" borderId="0" xfId="0" applyFont="1" applyFill="1" applyAlignment="1">
      <alignment horizontal="center"/>
    </xf>
    <xf numFmtId="1" fontId="53" fillId="24" borderId="23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right"/>
    </xf>
    <xf numFmtId="164" fontId="21" fillId="24" borderId="17" xfId="0" applyNumberFormat="1" applyFont="1" applyFill="1" applyBorder="1" applyAlignment="1">
      <alignment horizontal="right"/>
    </xf>
    <xf numFmtId="0" fontId="21" fillId="0" borderId="18" xfId="0" applyFont="1" applyBorder="1" applyAlignment="1">
      <alignment/>
    </xf>
    <xf numFmtId="164" fontId="25" fillId="24" borderId="0" xfId="0" applyNumberFormat="1" applyFont="1" applyFill="1" applyBorder="1" applyAlignment="1">
      <alignment horizontal="right"/>
    </xf>
    <xf numFmtId="164" fontId="33" fillId="24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wrapText="1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left"/>
    </xf>
    <xf numFmtId="164" fontId="21" fillId="25" borderId="0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center"/>
    </xf>
    <xf numFmtId="0" fontId="40" fillId="25" borderId="0" xfId="0" applyFont="1" applyFill="1" applyAlignment="1">
      <alignment/>
    </xf>
    <xf numFmtId="0" fontId="41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24" borderId="0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24" borderId="20" xfId="0" applyFont="1" applyFill="1" applyBorder="1" applyAlignment="1">
      <alignment horizontal="right"/>
    </xf>
    <xf numFmtId="0" fontId="54" fillId="24" borderId="12" xfId="0" applyFont="1" applyFill="1" applyBorder="1" applyAlignment="1">
      <alignment shrinkToFit="1"/>
    </xf>
    <xf numFmtId="0" fontId="54" fillId="24" borderId="19" xfId="0" applyFont="1" applyFill="1" applyBorder="1" applyAlignment="1">
      <alignment shrinkToFit="1"/>
    </xf>
    <xf numFmtId="0" fontId="54" fillId="24" borderId="12" xfId="0" applyFont="1" applyFill="1" applyBorder="1" applyAlignment="1">
      <alignment horizontal="right"/>
    </xf>
    <xf numFmtId="0" fontId="54" fillId="24" borderId="19" xfId="0" applyFont="1" applyFill="1" applyBorder="1" applyAlignment="1">
      <alignment horizontal="right"/>
    </xf>
    <xf numFmtId="0" fontId="55" fillId="24" borderId="11" xfId="0" applyFont="1" applyFill="1" applyBorder="1" applyAlignment="1">
      <alignment horizontal="right"/>
    </xf>
    <xf numFmtId="0" fontId="55" fillId="24" borderId="18" xfId="0" applyFont="1" applyFill="1" applyBorder="1" applyAlignment="1">
      <alignment horizontal="right"/>
    </xf>
    <xf numFmtId="0" fontId="55" fillId="24" borderId="14" xfId="0" applyFont="1" applyFill="1" applyBorder="1" applyAlignment="1">
      <alignment horizontal="right"/>
    </xf>
    <xf numFmtId="0" fontId="55" fillId="24" borderId="14" xfId="0" applyFont="1" applyFill="1" applyBorder="1" applyAlignment="1" quotePrefix="1">
      <alignment horizontal="right"/>
    </xf>
    <xf numFmtId="0" fontId="55" fillId="24" borderId="22" xfId="0" applyFont="1" applyFill="1" applyBorder="1" applyAlignment="1">
      <alignment horizontal="right"/>
    </xf>
    <xf numFmtId="0" fontId="55" fillId="24" borderId="22" xfId="0" applyFont="1" applyFill="1" applyBorder="1" applyAlignment="1" quotePrefix="1">
      <alignment horizontal="right"/>
    </xf>
    <xf numFmtId="0" fontId="54" fillId="24" borderId="13" xfId="0" applyFont="1" applyFill="1" applyBorder="1" applyAlignment="1">
      <alignment shrinkToFit="1"/>
    </xf>
    <xf numFmtId="0" fontId="54" fillId="24" borderId="20" xfId="0" applyFont="1" applyFill="1" applyBorder="1" applyAlignment="1">
      <alignment shrinkToFit="1"/>
    </xf>
    <xf numFmtId="0" fontId="54" fillId="24" borderId="15" xfId="0" applyFont="1" applyFill="1" applyBorder="1" applyAlignment="1">
      <alignment shrinkToFit="1"/>
    </xf>
    <xf numFmtId="0" fontId="54" fillId="24" borderId="21" xfId="0" applyFont="1" applyFill="1" applyBorder="1" applyAlignment="1">
      <alignment shrinkToFit="1"/>
    </xf>
    <xf numFmtId="164" fontId="21" fillId="25" borderId="0" xfId="0" applyNumberFormat="1" applyFont="1" applyFill="1" applyBorder="1" applyAlignment="1">
      <alignment horizontal="center"/>
    </xf>
    <xf numFmtId="0" fontId="37" fillId="25" borderId="0" xfId="0" applyFont="1" applyFill="1" applyBorder="1" applyAlignment="1">
      <alignment horizontal="right" shrinkToFit="1"/>
    </xf>
    <xf numFmtId="0" fontId="27" fillId="25" borderId="0" xfId="0" applyFont="1" applyFill="1" applyBorder="1" applyAlignment="1">
      <alignment horizontal="right" shrinkToFit="1"/>
    </xf>
    <xf numFmtId="0" fontId="21" fillId="25" borderId="0" xfId="0" applyFont="1" applyFill="1" applyBorder="1" applyAlignment="1">
      <alignment shrinkToFi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38" fillId="25" borderId="0" xfId="0" applyFont="1" applyFill="1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44" fillId="24" borderId="17" xfId="0" applyFont="1" applyFill="1" applyBorder="1" applyAlignment="1">
      <alignment horizontal="center"/>
    </xf>
    <xf numFmtId="0" fontId="45" fillId="25" borderId="0" xfId="0" applyFont="1" applyFill="1" applyAlignment="1">
      <alignment horizontal="center"/>
    </xf>
    <xf numFmtId="0" fontId="46" fillId="25" borderId="0" xfId="0" applyFont="1" applyFill="1" applyAlignment="1">
      <alignment/>
    </xf>
    <xf numFmtId="0" fontId="40" fillId="25" borderId="0" xfId="0" applyFont="1" applyFill="1" applyAlignment="1">
      <alignment horizontal="right"/>
    </xf>
    <xf numFmtId="0" fontId="46" fillId="25" borderId="0" xfId="0" applyFont="1" applyFill="1" applyAlignment="1">
      <alignment horizontal="center"/>
    </xf>
    <xf numFmtId="0" fontId="46" fillId="25" borderId="25" xfId="0" applyFont="1" applyFill="1" applyBorder="1" applyAlignment="1">
      <alignment horizontal="center"/>
    </xf>
    <xf numFmtId="0" fontId="46" fillId="25" borderId="25" xfId="0" applyFont="1" applyFill="1" applyBorder="1" applyAlignment="1">
      <alignment/>
    </xf>
    <xf numFmtId="0" fontId="46" fillId="25" borderId="0" xfId="0" applyFont="1" applyFill="1" applyBorder="1" applyAlignment="1">
      <alignment horizontal="center"/>
    </xf>
    <xf numFmtId="0" fontId="46" fillId="25" borderId="25" xfId="0" applyFont="1" applyFill="1" applyBorder="1" applyAlignment="1">
      <alignment/>
    </xf>
    <xf numFmtId="0" fontId="47" fillId="25" borderId="0" xfId="0" applyFont="1" applyFill="1" applyAlignment="1">
      <alignment horizontal="center"/>
    </xf>
    <xf numFmtId="0" fontId="47" fillId="25" borderId="0" xfId="0" applyFont="1" applyFill="1" applyAlignment="1">
      <alignment/>
    </xf>
    <xf numFmtId="0" fontId="47" fillId="25" borderId="26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46" fillId="25" borderId="0" xfId="0" applyFont="1" applyFill="1" applyAlignment="1">
      <alignment/>
    </xf>
    <xf numFmtId="0" fontId="46" fillId="25" borderId="0" xfId="0" applyFont="1" applyFill="1" applyBorder="1" applyAlignment="1">
      <alignment/>
    </xf>
    <xf numFmtId="0" fontId="48" fillId="25" borderId="0" xfId="0" applyFont="1" applyFill="1" applyAlignment="1">
      <alignment horizontal="center"/>
    </xf>
    <xf numFmtId="0" fontId="49" fillId="25" borderId="0" xfId="0" applyFont="1" applyFill="1" applyAlignment="1">
      <alignment/>
    </xf>
    <xf numFmtId="0" fontId="48" fillId="25" borderId="0" xfId="0" applyFont="1" applyFill="1" applyAlignment="1">
      <alignment/>
    </xf>
    <xf numFmtId="0" fontId="50" fillId="26" borderId="27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/>
    </xf>
    <xf numFmtId="0" fontId="56" fillId="27" borderId="0" xfId="0" applyFont="1" applyFill="1" applyBorder="1" applyAlignment="1">
      <alignment horizontal="center"/>
    </xf>
    <xf numFmtId="0" fontId="57" fillId="27" borderId="0" xfId="0" applyFont="1" applyFill="1" applyBorder="1" applyAlignment="1">
      <alignment horizontal="center"/>
    </xf>
    <xf numFmtId="0" fontId="50" fillId="26" borderId="29" xfId="0" applyFont="1" applyFill="1" applyBorder="1" applyAlignment="1">
      <alignment horizontal="center" vertical="center"/>
    </xf>
    <xf numFmtId="0" fontId="45" fillId="26" borderId="17" xfId="0" applyFont="1" applyFill="1" applyBorder="1" applyAlignment="1">
      <alignment horizontal="center" vertical="center"/>
    </xf>
    <xf numFmtId="20" fontId="50" fillId="26" borderId="29" xfId="0" applyNumberFormat="1" applyFont="1" applyFill="1" applyBorder="1" applyAlignment="1">
      <alignment horizontal="center" vertical="center"/>
    </xf>
    <xf numFmtId="0" fontId="45" fillId="26" borderId="17" xfId="0" applyFont="1" applyFill="1" applyBorder="1" applyAlignment="1">
      <alignment vertical="center"/>
    </xf>
    <xf numFmtId="0" fontId="50" fillId="26" borderId="27" xfId="0" applyFont="1" applyFill="1" applyBorder="1" applyAlignment="1">
      <alignment horizontal="center" vertical="center" wrapText="1"/>
    </xf>
    <xf numFmtId="0" fontId="45" fillId="26" borderId="28" xfId="0" applyFont="1" applyFill="1" applyBorder="1" applyAlignment="1">
      <alignment horizontal="center" vertical="center" wrapText="1"/>
    </xf>
    <xf numFmtId="0" fontId="50" fillId="26" borderId="18" xfId="0" applyFont="1" applyFill="1" applyBorder="1" applyAlignment="1">
      <alignment horizontal="center"/>
    </xf>
    <xf numFmtId="0" fontId="45" fillId="26" borderId="19" xfId="0" applyFont="1" applyFill="1" applyBorder="1" applyAlignment="1">
      <alignment horizontal="center"/>
    </xf>
    <xf numFmtId="0" fontId="50" fillId="26" borderId="19" xfId="0" applyFont="1" applyFill="1" applyBorder="1" applyAlignment="1">
      <alignment horizontal="center"/>
    </xf>
    <xf numFmtId="0" fontId="50" fillId="26" borderId="30" xfId="0" applyFont="1" applyFill="1" applyBorder="1" applyAlignment="1">
      <alignment horizontal="center"/>
    </xf>
    <xf numFmtId="0" fontId="50" fillId="26" borderId="22" xfId="0" applyFont="1" applyFill="1" applyBorder="1" applyAlignment="1">
      <alignment horizontal="center"/>
    </xf>
    <xf numFmtId="0" fontId="50" fillId="26" borderId="29" xfId="0" applyFont="1" applyFill="1" applyBorder="1" applyAlignment="1">
      <alignment horizontal="center" vertical="center" wrapText="1"/>
    </xf>
    <xf numFmtId="0" fontId="50" fillId="26" borderId="31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/>
    </xf>
    <xf numFmtId="0" fontId="50" fillId="26" borderId="33" xfId="0" applyFont="1" applyFill="1" applyBorder="1" applyAlignment="1">
      <alignment horizontal="center" vertical="center"/>
    </xf>
    <xf numFmtId="0" fontId="50" fillId="26" borderId="34" xfId="0" applyFont="1" applyFill="1" applyBorder="1" applyAlignment="1">
      <alignment horizontal="center" vertical="center"/>
    </xf>
    <xf numFmtId="0" fontId="50" fillId="26" borderId="35" xfId="0" applyFont="1" applyFill="1" applyBorder="1" applyAlignment="1">
      <alignment horizontal="center" vertical="center"/>
    </xf>
    <xf numFmtId="0" fontId="50" fillId="26" borderId="17" xfId="0" applyFont="1" applyFill="1" applyBorder="1" applyAlignment="1">
      <alignment horizontal="center" vertical="center"/>
    </xf>
    <xf numFmtId="0" fontId="50" fillId="26" borderId="36" xfId="0" applyFont="1" applyFill="1" applyBorder="1" applyAlignment="1">
      <alignment horizontal="center"/>
    </xf>
    <xf numFmtId="0" fontId="50" fillId="26" borderId="37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7" fillId="25" borderId="26" xfId="0" applyFont="1" applyFill="1" applyBorder="1" applyAlignment="1">
      <alignment horizontal="center"/>
    </xf>
    <xf numFmtId="0" fontId="40" fillId="25" borderId="25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28" fillId="28" borderId="29" xfId="0" applyFont="1" applyFill="1" applyBorder="1" applyAlignment="1">
      <alignment horizontal="center" vertical="center"/>
    </xf>
    <xf numFmtId="0" fontId="29" fillId="28" borderId="17" xfId="0" applyFont="1" applyFill="1" applyBorder="1" applyAlignment="1">
      <alignment horizontal="center" vertical="center"/>
    </xf>
    <xf numFmtId="0" fontId="28" fillId="28" borderId="31" xfId="0" applyFont="1" applyFill="1" applyBorder="1" applyAlignment="1">
      <alignment horizontal="center" vertical="center"/>
    </xf>
    <xf numFmtId="0" fontId="28" fillId="28" borderId="32" xfId="0" applyFont="1" applyFill="1" applyBorder="1" applyAlignment="1">
      <alignment horizontal="center" vertical="center"/>
    </xf>
    <xf numFmtId="0" fontId="28" fillId="28" borderId="33" xfId="0" applyFont="1" applyFill="1" applyBorder="1" applyAlignment="1">
      <alignment horizontal="center" vertical="center"/>
    </xf>
    <xf numFmtId="0" fontId="28" fillId="28" borderId="34" xfId="0" applyFont="1" applyFill="1" applyBorder="1" applyAlignment="1">
      <alignment horizontal="center" vertical="center"/>
    </xf>
    <xf numFmtId="0" fontId="28" fillId="28" borderId="35" xfId="0" applyFont="1" applyFill="1" applyBorder="1" applyAlignment="1">
      <alignment horizontal="center" vertical="center"/>
    </xf>
    <xf numFmtId="0" fontId="28" fillId="28" borderId="17" xfId="0" applyFont="1" applyFill="1" applyBorder="1" applyAlignment="1">
      <alignment horizontal="center" vertical="center"/>
    </xf>
    <xf numFmtId="0" fontId="28" fillId="28" borderId="18" xfId="0" applyFont="1" applyFill="1" applyBorder="1" applyAlignment="1">
      <alignment horizontal="center"/>
    </xf>
    <xf numFmtId="0" fontId="29" fillId="28" borderId="19" xfId="0" applyFont="1" applyFill="1" applyBorder="1" applyAlignment="1">
      <alignment horizontal="center"/>
    </xf>
    <xf numFmtId="0" fontId="28" fillId="28" borderId="19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/>
    </xf>
    <xf numFmtId="0" fontId="28" fillId="28" borderId="22" xfId="0" applyFont="1" applyFill="1" applyBorder="1" applyAlignment="1">
      <alignment horizontal="center"/>
    </xf>
    <xf numFmtId="0" fontId="28" fillId="28" borderId="37" xfId="0" applyFont="1" applyFill="1" applyBorder="1" applyAlignment="1">
      <alignment horizontal="center"/>
    </xf>
    <xf numFmtId="0" fontId="29" fillId="28" borderId="30" xfId="0" applyFont="1" applyFill="1" applyBorder="1" applyAlignment="1">
      <alignment horizontal="center"/>
    </xf>
    <xf numFmtId="0" fontId="28" fillId="28" borderId="36" xfId="0" applyFont="1" applyFill="1" applyBorder="1" applyAlignment="1">
      <alignment horizontal="center"/>
    </xf>
    <xf numFmtId="0" fontId="28" fillId="28" borderId="27" xfId="0" applyFont="1" applyFill="1" applyBorder="1" applyAlignment="1">
      <alignment horizontal="center" vertical="center"/>
    </xf>
    <xf numFmtId="0" fontId="28" fillId="28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28" fillId="28" borderId="29" xfId="0" applyNumberFormat="1" applyFont="1" applyFill="1" applyBorder="1" applyAlignment="1">
      <alignment horizontal="center" vertical="center"/>
    </xf>
    <xf numFmtId="0" fontId="29" fillId="28" borderId="17" xfId="0" applyFont="1" applyFill="1" applyBorder="1" applyAlignment="1">
      <alignment vertical="center"/>
    </xf>
    <xf numFmtId="0" fontId="28" fillId="28" borderId="27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44" fillId="29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75"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/>
        <i val="0"/>
        <strike val="0"/>
        <color auto="1"/>
      </font>
    </dxf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15</xdr:row>
      <xdr:rowOff>152400</xdr:rowOff>
    </xdr:from>
    <xdr:to>
      <xdr:col>7</xdr:col>
      <xdr:colOff>95250</xdr:colOff>
      <xdr:row>19</xdr:row>
      <xdr:rowOff>38100</xdr:rowOff>
    </xdr:to>
    <xdr:sp>
      <xdr:nvSpPr>
        <xdr:cNvPr id="1" name="Łącznik prosty ze strzałką 6"/>
        <xdr:cNvSpPr>
          <a:spLocks/>
        </xdr:cNvSpPr>
      </xdr:nvSpPr>
      <xdr:spPr>
        <a:xfrm rot="16200000" flipV="1">
          <a:off x="3676650" y="2771775"/>
          <a:ext cx="133350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152400</xdr:rowOff>
    </xdr:from>
    <xdr:to>
      <xdr:col>9</xdr:col>
      <xdr:colOff>123825</xdr:colOff>
      <xdr:row>19</xdr:row>
      <xdr:rowOff>19050</xdr:rowOff>
    </xdr:to>
    <xdr:sp>
      <xdr:nvSpPr>
        <xdr:cNvPr id="2" name="Łącznik prosty ze strzałką 9"/>
        <xdr:cNvSpPr>
          <a:spLocks/>
        </xdr:cNvSpPr>
      </xdr:nvSpPr>
      <xdr:spPr>
        <a:xfrm rot="16200000" flipV="1">
          <a:off x="4086225" y="2771775"/>
          <a:ext cx="17145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0</xdr:rowOff>
    </xdr:from>
    <xdr:to>
      <xdr:col>11</xdr:col>
      <xdr:colOff>142875</xdr:colOff>
      <xdr:row>19</xdr:row>
      <xdr:rowOff>28575</xdr:rowOff>
    </xdr:to>
    <xdr:sp>
      <xdr:nvSpPr>
        <xdr:cNvPr id="3" name="Łącznik prosty ze strzałką 13"/>
        <xdr:cNvSpPr>
          <a:spLocks/>
        </xdr:cNvSpPr>
      </xdr:nvSpPr>
      <xdr:spPr>
        <a:xfrm rot="16200000" flipV="1">
          <a:off x="4371975" y="2781300"/>
          <a:ext cx="34290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10"/>
  <sheetViews>
    <sheetView tabSelected="1" zoomScaleSheetLayoutView="110" workbookViewId="0" topLeftCell="A4">
      <selection activeCell="J29" sqref="J29"/>
    </sheetView>
  </sheetViews>
  <sheetFormatPr defaultColWidth="9.140625" defaultRowHeight="12.75"/>
  <cols>
    <col min="1" max="1" width="3.421875" style="53" customWidth="1"/>
    <col min="2" max="2" width="21.57421875" style="0" customWidth="1"/>
    <col min="3" max="3" width="3.7109375" style="0" customWidth="1"/>
    <col min="4" max="4" width="21.00390625" style="0" customWidth="1"/>
    <col min="5" max="5" width="5.57421875" style="54" customWidth="1"/>
    <col min="6" max="6" width="4.28125" style="0" customWidth="1"/>
    <col min="7" max="7" width="0.9921875" style="0" customWidth="1"/>
    <col min="8" max="8" width="4.28125" style="0" customWidth="1"/>
    <col min="9" max="9" width="0.9921875" style="0" customWidth="1"/>
    <col min="10" max="10" width="4.28125" style="0" customWidth="1"/>
    <col min="11" max="11" width="0.9921875" style="0" customWidth="1"/>
    <col min="12" max="12" width="4.28125" style="0" customWidth="1"/>
    <col min="13" max="13" width="1.1484375" style="0" customWidth="1"/>
    <col min="14" max="14" width="4.28125" style="0" customWidth="1"/>
    <col min="15" max="15" width="0.9921875" style="0" customWidth="1"/>
    <col min="16" max="16" width="4.28125" style="0" customWidth="1"/>
    <col min="17" max="17" width="0.9921875" style="0" customWidth="1"/>
    <col min="18" max="18" width="5.421875" style="0" customWidth="1"/>
    <col min="19" max="19" width="6.140625" style="66" customWidth="1"/>
    <col min="20" max="20" width="3.57421875" style="66" customWidth="1"/>
    <col min="21" max="21" width="8.421875" style="0" customWidth="1"/>
    <col min="22" max="22" width="8.57421875" style="0" hidden="1" customWidth="1"/>
    <col min="23" max="24" width="4.57421875" style="53" hidden="1" customWidth="1"/>
    <col min="25" max="25" width="4.57421875" style="57" hidden="1" customWidth="1"/>
    <col min="26" max="26" width="4.57421875" style="58" hidden="1" customWidth="1"/>
    <col min="27" max="29" width="4.57421875" style="53" hidden="1" customWidth="1"/>
    <col min="30" max="30" width="4.57421875" style="58" hidden="1" customWidth="1"/>
    <col min="32" max="32" width="9.7109375" style="0" bestFit="1" customWidth="1"/>
  </cols>
  <sheetData>
    <row r="1" spans="1:30" ht="24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"/>
      <c r="V1" s="1"/>
      <c r="W1" s="2"/>
      <c r="X1" s="2"/>
      <c r="Y1" s="3"/>
      <c r="Z1" s="4"/>
      <c r="AA1" s="2"/>
      <c r="AB1" s="2"/>
      <c r="AC1" s="2"/>
      <c r="AD1" s="4"/>
    </row>
    <row r="2" spans="1:30" ht="18" customHeight="1">
      <c r="A2" s="138" t="s">
        <v>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"/>
      <c r="V2" s="1"/>
      <c r="W2" s="2"/>
      <c r="X2" s="2"/>
      <c r="Y2" s="3"/>
      <c r="Z2" s="4"/>
      <c r="AA2" s="2"/>
      <c r="AB2" s="2"/>
      <c r="AC2" s="2"/>
      <c r="AD2" s="4"/>
    </row>
    <row r="3" spans="1:30" ht="12.75" customHeight="1">
      <c r="A3" s="69"/>
      <c r="B3" s="77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8"/>
      <c r="T3" s="78"/>
      <c r="U3" s="1"/>
      <c r="V3" s="1"/>
      <c r="W3" s="2"/>
      <c r="X3" s="2"/>
      <c r="Y3" s="3"/>
      <c r="Z3" s="4"/>
      <c r="AA3" s="2"/>
      <c r="AB3" s="2"/>
      <c r="AC3" s="2"/>
      <c r="AD3" s="4"/>
    </row>
    <row r="4" spans="1:30" ht="12.75" customHeight="1">
      <c r="A4" s="79"/>
      <c r="B4" s="8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8"/>
      <c r="T4" s="78"/>
      <c r="U4" s="1"/>
      <c r="V4" s="1"/>
      <c r="W4" s="2"/>
      <c r="X4" s="2"/>
      <c r="Y4" s="3"/>
      <c r="Z4" s="4"/>
      <c r="AA4" s="2"/>
      <c r="AB4" s="2"/>
      <c r="AC4" s="2"/>
      <c r="AD4" s="4"/>
    </row>
    <row r="5" spans="1:30" ht="15" customHeight="1">
      <c r="A5" s="6"/>
      <c r="B5" s="88" t="s">
        <v>20</v>
      </c>
      <c r="C5" s="6"/>
      <c r="D5" s="7"/>
      <c r="E5" s="8"/>
      <c r="F5" s="7"/>
      <c r="G5" s="9"/>
      <c r="H5" s="7"/>
      <c r="I5" s="9"/>
      <c r="J5" s="7"/>
      <c r="K5" s="9"/>
      <c r="L5" s="7"/>
      <c r="M5" s="9"/>
      <c r="N5" s="7"/>
      <c r="O5" s="9"/>
      <c r="P5" s="7"/>
      <c r="Q5" s="9"/>
      <c r="R5" s="7"/>
      <c r="S5" s="64"/>
      <c r="T5" s="64"/>
      <c r="V5" s="10"/>
      <c r="W5" s="11"/>
      <c r="X5" s="11"/>
      <c r="Y5" s="11"/>
      <c r="Z5" s="12"/>
      <c r="AA5" s="11"/>
      <c r="AB5" s="11"/>
      <c r="AC5" s="11"/>
      <c r="AD5" s="12"/>
    </row>
    <row r="6" spans="1:30" ht="6" customHeight="1">
      <c r="A6" s="6"/>
      <c r="B6" s="70"/>
      <c r="C6" s="6"/>
      <c r="D6" s="7"/>
      <c r="E6" s="8"/>
      <c r="F6" s="7"/>
      <c r="G6" s="9"/>
      <c r="H6" s="7"/>
      <c r="I6" s="9"/>
      <c r="J6" s="7"/>
      <c r="K6" s="9"/>
      <c r="L6" s="7"/>
      <c r="M6" s="9"/>
      <c r="N6" s="7"/>
      <c r="O6" s="9"/>
      <c r="P6" s="7"/>
      <c r="Q6" s="9"/>
      <c r="R6" s="7"/>
      <c r="S6" s="64"/>
      <c r="T6" s="64"/>
      <c r="V6" s="10"/>
      <c r="W6" s="11"/>
      <c r="X6" s="11"/>
      <c r="Y6" s="11"/>
      <c r="Z6" s="12"/>
      <c r="AA6" s="11"/>
      <c r="AB6" s="11"/>
      <c r="AC6" s="11"/>
      <c r="AD6" s="12"/>
    </row>
    <row r="7" spans="1:30" ht="12" customHeight="1">
      <c r="A7" s="139" t="s">
        <v>25</v>
      </c>
      <c r="B7" s="141" t="s">
        <v>1</v>
      </c>
      <c r="C7" s="143" t="s">
        <v>28</v>
      </c>
      <c r="D7" s="139" t="s">
        <v>3</v>
      </c>
      <c r="E7" s="150" t="s">
        <v>29</v>
      </c>
      <c r="F7" s="151" t="s">
        <v>5</v>
      </c>
      <c r="G7" s="152"/>
      <c r="H7" s="152"/>
      <c r="I7" s="152"/>
      <c r="J7" s="152"/>
      <c r="K7" s="153"/>
      <c r="L7" s="154" t="s">
        <v>6</v>
      </c>
      <c r="M7" s="152"/>
      <c r="N7" s="152"/>
      <c r="O7" s="152"/>
      <c r="P7" s="152"/>
      <c r="Q7" s="155"/>
      <c r="R7" s="139" t="s">
        <v>7</v>
      </c>
      <c r="S7" s="143" t="s">
        <v>27</v>
      </c>
      <c r="T7" s="135" t="s">
        <v>26</v>
      </c>
      <c r="U7" s="75"/>
      <c r="V7" s="13"/>
      <c r="W7" s="5"/>
      <c r="X7" s="5"/>
      <c r="Y7" s="5"/>
      <c r="Z7" s="14"/>
      <c r="AA7" s="5"/>
      <c r="AB7" s="5"/>
      <c r="AC7" s="5"/>
      <c r="AD7" s="14"/>
    </row>
    <row r="8" spans="1:30" ht="12" customHeight="1">
      <c r="A8" s="140"/>
      <c r="B8" s="142"/>
      <c r="C8" s="144"/>
      <c r="D8" s="140"/>
      <c r="E8" s="140"/>
      <c r="F8" s="145">
        <v>1</v>
      </c>
      <c r="G8" s="146"/>
      <c r="H8" s="147">
        <v>2</v>
      </c>
      <c r="I8" s="148"/>
      <c r="J8" s="148">
        <v>3</v>
      </c>
      <c r="K8" s="149"/>
      <c r="L8" s="158">
        <v>1</v>
      </c>
      <c r="M8" s="159"/>
      <c r="N8" s="148">
        <v>2</v>
      </c>
      <c r="O8" s="148"/>
      <c r="P8" s="148">
        <v>3</v>
      </c>
      <c r="Q8" s="157"/>
      <c r="R8" s="156"/>
      <c r="S8" s="136"/>
      <c r="T8" s="136"/>
      <c r="U8" s="75"/>
      <c r="V8" s="13"/>
      <c r="W8" s="5"/>
      <c r="X8" s="5"/>
      <c r="Y8" s="5"/>
      <c r="Z8" s="14"/>
      <c r="AA8" s="5"/>
      <c r="AB8" s="5"/>
      <c r="AC8" s="5"/>
      <c r="AD8" s="14"/>
    </row>
    <row r="9" spans="1:30" ht="12.75" customHeight="1">
      <c r="A9" s="15">
        <v>1</v>
      </c>
      <c r="B9" s="32" t="s">
        <v>30</v>
      </c>
      <c r="C9" s="33">
        <v>6</v>
      </c>
      <c r="D9" s="32" t="s">
        <v>44</v>
      </c>
      <c r="E9" s="34">
        <v>55.4</v>
      </c>
      <c r="F9" s="19">
        <v>30</v>
      </c>
      <c r="G9" s="20" t="s">
        <v>45</v>
      </c>
      <c r="H9" s="21">
        <v>33</v>
      </c>
      <c r="I9" s="22" t="s">
        <v>45</v>
      </c>
      <c r="J9" s="23">
        <v>35</v>
      </c>
      <c r="K9" s="24" t="s">
        <v>45</v>
      </c>
      <c r="L9" s="19">
        <v>40</v>
      </c>
      <c r="M9" s="25" t="s">
        <v>45</v>
      </c>
      <c r="N9" s="23">
        <v>42</v>
      </c>
      <c r="O9" s="25" t="s">
        <v>45</v>
      </c>
      <c r="P9" s="23">
        <v>44</v>
      </c>
      <c r="Q9" s="26" t="s">
        <v>45</v>
      </c>
      <c r="R9" s="27">
        <f aca="true" t="shared" si="0" ref="R9:R19">IF(ISBLANK(E9)=TRUE,"",(Z9+AD9))</f>
        <v>79</v>
      </c>
      <c r="S9" s="61">
        <f>IF(ISBLANK(E9)=TRUE," ",ROUND(V9*R9,2))</f>
        <v>112.57</v>
      </c>
      <c r="T9" s="116">
        <v>5</v>
      </c>
      <c r="U9" s="76"/>
      <c r="V9" s="10">
        <f>IF(E9&lt;153.655,10^(0.783497476*((LOG10(E9/153.655))^2)),1)</f>
        <v>1.4249060643050773</v>
      </c>
      <c r="W9" s="30">
        <f aca="true" t="shared" si="1" ref="W9:W19">IF(G9="z",F9,IF(G9="x",F9*(-1),0))</f>
        <v>30</v>
      </c>
      <c r="X9" s="30">
        <f aca="true" t="shared" si="2" ref="X9:X19">IF(I9="z",H9,IF(I9="x",H9*(-1),0))</f>
        <v>33</v>
      </c>
      <c r="Y9" s="30">
        <f aca="true" t="shared" si="3" ref="Y9:Y19">IF(K9="z",J9,IF(K9="x",J9*(-1),0))</f>
        <v>35</v>
      </c>
      <c r="Z9" s="31">
        <f>IF(AND(W9&lt;0,X9&lt;0,Y9&lt;0),0,MAX(W9:Y9))</f>
        <v>35</v>
      </c>
      <c r="AA9" s="30">
        <f aca="true" t="shared" si="4" ref="AA9:AA19">IF(M9="z",L9,IF(M9="x",L9*(-1),0))</f>
        <v>40</v>
      </c>
      <c r="AB9" s="30">
        <f aca="true" t="shared" si="5" ref="AB9:AB19">IF(O9="z",N9,IF(O9="x",N9*(-1),0))</f>
        <v>42</v>
      </c>
      <c r="AC9" s="30">
        <f aca="true" t="shared" si="6" ref="AC9:AC19">IF(Q9="z",P9,IF(Q9="x",P9*(-1),0))</f>
        <v>44</v>
      </c>
      <c r="AD9" s="31">
        <f>IF(AND(AA9&lt;0,AB9&lt;0,AC9&lt;0),0,MAX(AA9:AC9))</f>
        <v>44</v>
      </c>
    </row>
    <row r="10" spans="1:30" ht="12.75" customHeight="1">
      <c r="A10" s="15">
        <v>2</v>
      </c>
      <c r="B10" s="32" t="s">
        <v>31</v>
      </c>
      <c r="C10" s="33">
        <v>3</v>
      </c>
      <c r="D10" s="32" t="s">
        <v>44</v>
      </c>
      <c r="E10" s="34">
        <v>68</v>
      </c>
      <c r="F10" s="19">
        <v>43</v>
      </c>
      <c r="G10" s="20" t="s">
        <v>45</v>
      </c>
      <c r="H10" s="21">
        <v>46</v>
      </c>
      <c r="I10" s="22" t="s">
        <v>46</v>
      </c>
      <c r="J10" s="23">
        <v>46</v>
      </c>
      <c r="K10" s="24" t="s">
        <v>45</v>
      </c>
      <c r="L10" s="19">
        <v>55</v>
      </c>
      <c r="M10" s="25" t="s">
        <v>45</v>
      </c>
      <c r="N10" s="23">
        <v>60</v>
      </c>
      <c r="O10" s="25" t="s">
        <v>45</v>
      </c>
      <c r="P10" s="23">
        <v>65</v>
      </c>
      <c r="Q10" s="26" t="s">
        <v>46</v>
      </c>
      <c r="R10" s="27">
        <f t="shared" si="0"/>
        <v>106</v>
      </c>
      <c r="S10" s="61">
        <f aca="true" t="shared" si="7" ref="S10:S19">IF(ISBLANK(E10)=TRUE," ",ROUND(V10*R10,2))</f>
        <v>132.9</v>
      </c>
      <c r="T10" s="186">
        <v>3</v>
      </c>
      <c r="U10" s="76"/>
      <c r="V10" s="10">
        <f aca="true" t="shared" si="8" ref="V10:V19">IF(E10&lt;153.655,10^(0.783497476*((LOG10(E10/153.655))^2)),1)</f>
        <v>1.2537349431390719</v>
      </c>
      <c r="W10" s="30">
        <f t="shared" si="1"/>
        <v>43</v>
      </c>
      <c r="X10" s="30">
        <f t="shared" si="2"/>
        <v>-46</v>
      </c>
      <c r="Y10" s="30">
        <f t="shared" si="3"/>
        <v>46</v>
      </c>
      <c r="Z10" s="31">
        <f aca="true" t="shared" si="9" ref="Z10:Z32">IF(AND(W10&lt;0,X10&lt;0,Y10&lt;0),0,MAX(W10:Y10))</f>
        <v>46</v>
      </c>
      <c r="AA10" s="30">
        <f t="shared" si="4"/>
        <v>55</v>
      </c>
      <c r="AB10" s="30">
        <f t="shared" si="5"/>
        <v>60</v>
      </c>
      <c r="AC10" s="30">
        <f t="shared" si="6"/>
        <v>-65</v>
      </c>
      <c r="AD10" s="31">
        <f aca="true" t="shared" si="10" ref="AD10:AD32">IF(AND(AA10&lt;0,AB10&lt;0,AC10&lt;0),0,MAX(AA10:AC10))</f>
        <v>60</v>
      </c>
    </row>
    <row r="11" spans="1:30" ht="12.75" customHeight="1">
      <c r="A11" s="15">
        <v>3</v>
      </c>
      <c r="B11" s="32" t="s">
        <v>32</v>
      </c>
      <c r="C11" s="33">
        <v>5</v>
      </c>
      <c r="D11" s="32" t="s">
        <v>44</v>
      </c>
      <c r="E11" s="34">
        <v>90</v>
      </c>
      <c r="F11" s="19">
        <v>55</v>
      </c>
      <c r="G11" s="20" t="s">
        <v>45</v>
      </c>
      <c r="H11" s="21">
        <v>60</v>
      </c>
      <c r="I11" s="22" t="s">
        <v>46</v>
      </c>
      <c r="J11" s="23">
        <v>60</v>
      </c>
      <c r="K11" s="24" t="s">
        <v>46</v>
      </c>
      <c r="L11" s="19">
        <v>65</v>
      </c>
      <c r="M11" s="25" t="s">
        <v>45</v>
      </c>
      <c r="N11" s="23">
        <v>70</v>
      </c>
      <c r="O11" s="25" t="s">
        <v>45</v>
      </c>
      <c r="P11" s="23">
        <v>75</v>
      </c>
      <c r="Q11" s="26" t="s">
        <v>45</v>
      </c>
      <c r="R11" s="27">
        <f t="shared" si="0"/>
        <v>130</v>
      </c>
      <c r="S11" s="61">
        <f t="shared" si="7"/>
        <v>143.29</v>
      </c>
      <c r="T11" s="186">
        <v>2</v>
      </c>
      <c r="U11" s="76"/>
      <c r="V11" s="10">
        <f t="shared" si="8"/>
        <v>1.1022538535801816</v>
      </c>
      <c r="W11" s="30">
        <f t="shared" si="1"/>
        <v>55</v>
      </c>
      <c r="X11" s="30">
        <f t="shared" si="2"/>
        <v>-60</v>
      </c>
      <c r="Y11" s="30">
        <f t="shared" si="3"/>
        <v>-60</v>
      </c>
      <c r="Z11" s="31">
        <f t="shared" si="9"/>
        <v>55</v>
      </c>
      <c r="AA11" s="30">
        <f t="shared" si="4"/>
        <v>65</v>
      </c>
      <c r="AB11" s="30">
        <f t="shared" si="5"/>
        <v>70</v>
      </c>
      <c r="AC11" s="30">
        <f t="shared" si="6"/>
        <v>75</v>
      </c>
      <c r="AD11" s="31">
        <f t="shared" si="10"/>
        <v>75</v>
      </c>
    </row>
    <row r="12" spans="1:30" ht="12.75" customHeight="1">
      <c r="A12" s="15">
        <v>4</v>
      </c>
      <c r="B12" s="32" t="s">
        <v>33</v>
      </c>
      <c r="C12" s="33">
        <v>7</v>
      </c>
      <c r="D12" s="32" t="s">
        <v>44</v>
      </c>
      <c r="E12" s="34">
        <v>39</v>
      </c>
      <c r="F12" s="19">
        <v>25</v>
      </c>
      <c r="G12" s="20" t="s">
        <v>45</v>
      </c>
      <c r="H12" s="21">
        <v>30</v>
      </c>
      <c r="I12" s="22" t="s">
        <v>45</v>
      </c>
      <c r="J12" s="23">
        <v>32</v>
      </c>
      <c r="K12" s="24" t="s">
        <v>45</v>
      </c>
      <c r="L12" s="19">
        <v>30</v>
      </c>
      <c r="M12" s="25" t="s">
        <v>45</v>
      </c>
      <c r="N12" s="23">
        <v>33</v>
      </c>
      <c r="O12" s="25" t="s">
        <v>45</v>
      </c>
      <c r="P12" s="23">
        <v>36</v>
      </c>
      <c r="Q12" s="26" t="s">
        <v>45</v>
      </c>
      <c r="R12" s="27">
        <f t="shared" si="0"/>
        <v>68</v>
      </c>
      <c r="S12" s="61">
        <f t="shared" si="7"/>
        <v>128.92</v>
      </c>
      <c r="T12" s="116">
        <v>4</v>
      </c>
      <c r="U12" s="76"/>
      <c r="V12" s="10">
        <f t="shared" si="8"/>
        <v>1.8959520885944026</v>
      </c>
      <c r="W12" s="30">
        <f t="shared" si="1"/>
        <v>25</v>
      </c>
      <c r="X12" s="30">
        <f t="shared" si="2"/>
        <v>30</v>
      </c>
      <c r="Y12" s="30">
        <f t="shared" si="3"/>
        <v>32</v>
      </c>
      <c r="Z12" s="31">
        <f t="shared" si="9"/>
        <v>32</v>
      </c>
      <c r="AA12" s="30">
        <f t="shared" si="4"/>
        <v>30</v>
      </c>
      <c r="AB12" s="30">
        <f t="shared" si="5"/>
        <v>33</v>
      </c>
      <c r="AC12" s="30">
        <f t="shared" si="6"/>
        <v>36</v>
      </c>
      <c r="AD12" s="31">
        <f t="shared" si="10"/>
        <v>36</v>
      </c>
    </row>
    <row r="13" spans="1:30" ht="12.75" customHeight="1">
      <c r="A13" s="15">
        <v>5</v>
      </c>
      <c r="B13" s="32" t="s">
        <v>34</v>
      </c>
      <c r="C13" s="33">
        <v>9</v>
      </c>
      <c r="D13" s="32" t="s">
        <v>44</v>
      </c>
      <c r="E13" s="34">
        <v>52.2</v>
      </c>
      <c r="F13" s="19">
        <v>25</v>
      </c>
      <c r="G13" s="20" t="s">
        <v>45</v>
      </c>
      <c r="H13" s="21">
        <v>30</v>
      </c>
      <c r="I13" s="22" t="s">
        <v>45</v>
      </c>
      <c r="J13" s="23">
        <v>35</v>
      </c>
      <c r="K13" s="24" t="s">
        <v>46</v>
      </c>
      <c r="L13" s="19">
        <v>35</v>
      </c>
      <c r="M13" s="25" t="s">
        <v>45</v>
      </c>
      <c r="N13" s="23">
        <v>40</v>
      </c>
      <c r="O13" s="25" t="s">
        <v>45</v>
      </c>
      <c r="P13" s="23">
        <v>42</v>
      </c>
      <c r="Q13" s="26" t="s">
        <v>46</v>
      </c>
      <c r="R13" s="27">
        <f t="shared" si="0"/>
        <v>70</v>
      </c>
      <c r="S13" s="61">
        <f t="shared" si="7"/>
        <v>104.07</v>
      </c>
      <c r="T13" s="116">
        <v>6</v>
      </c>
      <c r="U13" s="76"/>
      <c r="V13" s="10">
        <f t="shared" si="8"/>
        <v>1.4867841160919142</v>
      </c>
      <c r="W13" s="30">
        <f t="shared" si="1"/>
        <v>25</v>
      </c>
      <c r="X13" s="30">
        <f t="shared" si="2"/>
        <v>30</v>
      </c>
      <c r="Y13" s="30">
        <f t="shared" si="3"/>
        <v>-35</v>
      </c>
      <c r="Z13" s="31">
        <f t="shared" si="9"/>
        <v>30</v>
      </c>
      <c r="AA13" s="30">
        <f t="shared" si="4"/>
        <v>35</v>
      </c>
      <c r="AB13" s="30">
        <f t="shared" si="5"/>
        <v>40</v>
      </c>
      <c r="AC13" s="30">
        <f t="shared" si="6"/>
        <v>-42</v>
      </c>
      <c r="AD13" s="31">
        <f t="shared" si="10"/>
        <v>40</v>
      </c>
    </row>
    <row r="14" spans="1:30" ht="12.75" customHeight="1">
      <c r="A14" s="15">
        <v>6</v>
      </c>
      <c r="B14" s="32" t="s">
        <v>35</v>
      </c>
      <c r="C14" s="33">
        <v>8</v>
      </c>
      <c r="D14" s="32" t="s">
        <v>44</v>
      </c>
      <c r="E14" s="34">
        <v>43</v>
      </c>
      <c r="F14" s="19">
        <v>30</v>
      </c>
      <c r="G14" s="20" t="s">
        <v>45</v>
      </c>
      <c r="H14" s="21">
        <v>35</v>
      </c>
      <c r="I14" s="22" t="s">
        <v>45</v>
      </c>
      <c r="J14" s="23">
        <v>40</v>
      </c>
      <c r="K14" s="24" t="s">
        <v>46</v>
      </c>
      <c r="L14" s="19">
        <v>40</v>
      </c>
      <c r="M14" s="25" t="s">
        <v>45</v>
      </c>
      <c r="N14" s="23">
        <v>45</v>
      </c>
      <c r="O14" s="25" t="s">
        <v>45</v>
      </c>
      <c r="P14" s="23">
        <v>48</v>
      </c>
      <c r="Q14" s="26" t="s">
        <v>45</v>
      </c>
      <c r="R14" s="27">
        <f t="shared" si="0"/>
        <v>83</v>
      </c>
      <c r="S14" s="61">
        <f t="shared" si="7"/>
        <v>144.13</v>
      </c>
      <c r="T14" s="186">
        <v>1</v>
      </c>
      <c r="U14" s="76"/>
      <c r="V14" s="10">
        <f t="shared" si="8"/>
        <v>1.7364743970197418</v>
      </c>
      <c r="W14" s="30">
        <f t="shared" si="1"/>
        <v>30</v>
      </c>
      <c r="X14" s="30">
        <f t="shared" si="2"/>
        <v>35</v>
      </c>
      <c r="Y14" s="30">
        <f t="shared" si="3"/>
        <v>-40</v>
      </c>
      <c r="Z14" s="31">
        <f t="shared" si="9"/>
        <v>35</v>
      </c>
      <c r="AA14" s="30">
        <f t="shared" si="4"/>
        <v>40</v>
      </c>
      <c r="AB14" s="30">
        <f t="shared" si="5"/>
        <v>45</v>
      </c>
      <c r="AC14" s="30">
        <f t="shared" si="6"/>
        <v>48</v>
      </c>
      <c r="AD14" s="31">
        <f t="shared" si="10"/>
        <v>48</v>
      </c>
    </row>
    <row r="15" spans="1:30" ht="12.75" customHeight="1">
      <c r="A15" s="15">
        <v>7</v>
      </c>
      <c r="B15" s="32" t="s">
        <v>36</v>
      </c>
      <c r="C15" s="33">
        <v>6</v>
      </c>
      <c r="D15" s="32" t="s">
        <v>44</v>
      </c>
      <c r="E15" s="34">
        <v>43.1</v>
      </c>
      <c r="F15" s="19">
        <v>15</v>
      </c>
      <c r="G15" s="20" t="s">
        <v>45</v>
      </c>
      <c r="H15" s="21">
        <v>20</v>
      </c>
      <c r="I15" s="22" t="s">
        <v>45</v>
      </c>
      <c r="J15" s="23">
        <v>23</v>
      </c>
      <c r="K15" s="24" t="s">
        <v>45</v>
      </c>
      <c r="L15" s="19">
        <v>20</v>
      </c>
      <c r="M15" s="25" t="s">
        <v>45</v>
      </c>
      <c r="N15" s="23">
        <v>25</v>
      </c>
      <c r="O15" s="25" t="s">
        <v>45</v>
      </c>
      <c r="P15" s="23">
        <v>27</v>
      </c>
      <c r="Q15" s="26" t="s">
        <v>45</v>
      </c>
      <c r="R15" s="27">
        <f t="shared" si="0"/>
        <v>50</v>
      </c>
      <c r="S15" s="61">
        <f t="shared" si="7"/>
        <v>86.65</v>
      </c>
      <c r="T15" s="116">
        <v>10</v>
      </c>
      <c r="U15" s="76"/>
      <c r="V15" s="10">
        <f t="shared" si="8"/>
        <v>1.732985271011537</v>
      </c>
      <c r="W15" s="30">
        <f t="shared" si="1"/>
        <v>15</v>
      </c>
      <c r="X15" s="30">
        <f t="shared" si="2"/>
        <v>20</v>
      </c>
      <c r="Y15" s="30">
        <f t="shared" si="3"/>
        <v>23</v>
      </c>
      <c r="Z15" s="31">
        <f t="shared" si="9"/>
        <v>23</v>
      </c>
      <c r="AA15" s="30">
        <f t="shared" si="4"/>
        <v>20</v>
      </c>
      <c r="AB15" s="30">
        <f t="shared" si="5"/>
        <v>25</v>
      </c>
      <c r="AC15" s="30">
        <f t="shared" si="6"/>
        <v>27</v>
      </c>
      <c r="AD15" s="31">
        <f t="shared" si="10"/>
        <v>27</v>
      </c>
    </row>
    <row r="16" spans="1:30" ht="12.75" customHeight="1">
      <c r="A16" s="15">
        <v>8</v>
      </c>
      <c r="B16" s="32" t="s">
        <v>37</v>
      </c>
      <c r="C16" s="33">
        <v>8</v>
      </c>
      <c r="D16" s="32" t="s">
        <v>44</v>
      </c>
      <c r="E16" s="34">
        <v>31</v>
      </c>
      <c r="F16" s="19">
        <v>10</v>
      </c>
      <c r="G16" s="20" t="s">
        <v>45</v>
      </c>
      <c r="H16" s="21">
        <v>13</v>
      </c>
      <c r="I16" s="22" t="s">
        <v>45</v>
      </c>
      <c r="J16" s="23">
        <v>15</v>
      </c>
      <c r="K16" s="24" t="s">
        <v>45</v>
      </c>
      <c r="L16" s="19">
        <v>15</v>
      </c>
      <c r="M16" s="25" t="s">
        <v>45</v>
      </c>
      <c r="N16" s="23">
        <v>18</v>
      </c>
      <c r="O16" s="25" t="s">
        <v>45</v>
      </c>
      <c r="P16" s="23">
        <v>20</v>
      </c>
      <c r="Q16" s="26" t="s">
        <v>45</v>
      </c>
      <c r="R16" s="27">
        <f t="shared" si="0"/>
        <v>35</v>
      </c>
      <c r="S16" s="61">
        <f t="shared" si="7"/>
        <v>83.7</v>
      </c>
      <c r="T16" s="116">
        <v>11</v>
      </c>
      <c r="U16" s="76"/>
      <c r="V16" s="10">
        <f t="shared" si="8"/>
        <v>2.391389813310371</v>
      </c>
      <c r="W16" s="30">
        <f t="shared" si="1"/>
        <v>10</v>
      </c>
      <c r="X16" s="30">
        <f t="shared" si="2"/>
        <v>13</v>
      </c>
      <c r="Y16" s="30">
        <f t="shared" si="3"/>
        <v>15</v>
      </c>
      <c r="Z16" s="31">
        <f t="shared" si="9"/>
        <v>15</v>
      </c>
      <c r="AA16" s="30">
        <f t="shared" si="4"/>
        <v>15</v>
      </c>
      <c r="AB16" s="30">
        <f t="shared" si="5"/>
        <v>18</v>
      </c>
      <c r="AC16" s="30">
        <f t="shared" si="6"/>
        <v>20</v>
      </c>
      <c r="AD16" s="31">
        <f t="shared" si="10"/>
        <v>20</v>
      </c>
    </row>
    <row r="17" spans="1:30" ht="12.75" customHeight="1">
      <c r="A17" s="15">
        <v>9</v>
      </c>
      <c r="B17" s="32" t="s">
        <v>38</v>
      </c>
      <c r="C17" s="33">
        <v>4</v>
      </c>
      <c r="D17" s="32" t="s">
        <v>44</v>
      </c>
      <c r="E17" s="34">
        <v>56.5</v>
      </c>
      <c r="F17" s="19">
        <v>20</v>
      </c>
      <c r="G17" s="20" t="s">
        <v>45</v>
      </c>
      <c r="H17" s="21">
        <v>25</v>
      </c>
      <c r="I17" s="22" t="s">
        <v>45</v>
      </c>
      <c r="J17" s="23">
        <v>30</v>
      </c>
      <c r="K17" s="24" t="s">
        <v>45</v>
      </c>
      <c r="L17" s="19">
        <v>35</v>
      </c>
      <c r="M17" s="25" t="s">
        <v>45</v>
      </c>
      <c r="N17" s="23">
        <v>38</v>
      </c>
      <c r="O17" s="25" t="s">
        <v>45</v>
      </c>
      <c r="P17" s="23">
        <v>40</v>
      </c>
      <c r="Q17" s="26" t="s">
        <v>45</v>
      </c>
      <c r="R17" s="27">
        <f t="shared" si="0"/>
        <v>70</v>
      </c>
      <c r="S17" s="61">
        <f t="shared" si="7"/>
        <v>98.4</v>
      </c>
      <c r="T17" s="116">
        <v>7</v>
      </c>
      <c r="U17" s="76"/>
      <c r="V17" s="10">
        <f t="shared" si="8"/>
        <v>1.4057739532684401</v>
      </c>
      <c r="W17" s="30">
        <f t="shared" si="1"/>
        <v>20</v>
      </c>
      <c r="X17" s="30">
        <f t="shared" si="2"/>
        <v>25</v>
      </c>
      <c r="Y17" s="30">
        <f t="shared" si="3"/>
        <v>30</v>
      </c>
      <c r="Z17" s="31">
        <f t="shared" si="9"/>
        <v>30</v>
      </c>
      <c r="AA17" s="30">
        <f t="shared" si="4"/>
        <v>35</v>
      </c>
      <c r="AB17" s="30">
        <f t="shared" si="5"/>
        <v>38</v>
      </c>
      <c r="AC17" s="30">
        <f t="shared" si="6"/>
        <v>40</v>
      </c>
      <c r="AD17" s="31">
        <f t="shared" si="10"/>
        <v>40</v>
      </c>
    </row>
    <row r="18" spans="1:30" ht="12.75" customHeight="1">
      <c r="A18" s="15">
        <v>10</v>
      </c>
      <c r="B18" s="32" t="s">
        <v>39</v>
      </c>
      <c r="C18" s="33">
        <v>3</v>
      </c>
      <c r="D18" s="32" t="s">
        <v>44</v>
      </c>
      <c r="E18" s="34">
        <v>46.8</v>
      </c>
      <c r="F18" s="19">
        <v>15</v>
      </c>
      <c r="G18" s="20" t="s">
        <v>45</v>
      </c>
      <c r="H18" s="21">
        <v>20</v>
      </c>
      <c r="I18" s="22" t="s">
        <v>45</v>
      </c>
      <c r="J18" s="23">
        <v>24</v>
      </c>
      <c r="K18" s="24" t="s">
        <v>45</v>
      </c>
      <c r="L18" s="19">
        <v>20</v>
      </c>
      <c r="M18" s="25" t="s">
        <v>45</v>
      </c>
      <c r="N18" s="23">
        <v>25</v>
      </c>
      <c r="O18" s="25" t="s">
        <v>45</v>
      </c>
      <c r="P18" s="23">
        <v>30</v>
      </c>
      <c r="Q18" s="26" t="s">
        <v>45</v>
      </c>
      <c r="R18" s="27">
        <f t="shared" si="0"/>
        <v>54</v>
      </c>
      <c r="S18" s="61">
        <f t="shared" si="7"/>
        <v>87.35</v>
      </c>
      <c r="T18" s="116">
        <v>9</v>
      </c>
      <c r="U18" s="76"/>
      <c r="V18" s="10">
        <f t="shared" si="8"/>
        <v>1.617537016406264</v>
      </c>
      <c r="W18" s="30">
        <f t="shared" si="1"/>
        <v>15</v>
      </c>
      <c r="X18" s="30">
        <f t="shared" si="2"/>
        <v>20</v>
      </c>
      <c r="Y18" s="30">
        <f t="shared" si="3"/>
        <v>24</v>
      </c>
      <c r="Z18" s="31">
        <f t="shared" si="9"/>
        <v>24</v>
      </c>
      <c r="AA18" s="30">
        <f t="shared" si="4"/>
        <v>20</v>
      </c>
      <c r="AB18" s="30">
        <f t="shared" si="5"/>
        <v>25</v>
      </c>
      <c r="AC18" s="30">
        <f t="shared" si="6"/>
        <v>30</v>
      </c>
      <c r="AD18" s="31">
        <f t="shared" si="10"/>
        <v>30</v>
      </c>
    </row>
    <row r="19" spans="1:30" ht="12.75" customHeight="1">
      <c r="A19" s="15"/>
      <c r="B19" s="32"/>
      <c r="C19" s="33"/>
      <c r="D19" s="32"/>
      <c r="E19" s="34"/>
      <c r="F19" s="19"/>
      <c r="G19" s="20"/>
      <c r="H19" s="21"/>
      <c r="I19" s="22"/>
      <c r="J19" s="23"/>
      <c r="K19" s="24"/>
      <c r="L19" s="19"/>
      <c r="M19" s="25"/>
      <c r="N19" s="23"/>
      <c r="O19" s="25"/>
      <c r="P19" s="23"/>
      <c r="Q19" s="26"/>
      <c r="R19" s="27">
        <f t="shared" si="0"/>
      </c>
      <c r="S19" s="61" t="str">
        <f t="shared" si="7"/>
        <v> </v>
      </c>
      <c r="T19" s="116"/>
      <c r="U19" s="76"/>
      <c r="V19" s="10" t="e">
        <f t="shared" si="8"/>
        <v>#NUM!</v>
      </c>
      <c r="W19" s="30">
        <f t="shared" si="1"/>
        <v>0</v>
      </c>
      <c r="X19" s="30">
        <f t="shared" si="2"/>
        <v>0</v>
      </c>
      <c r="Y19" s="30">
        <f t="shared" si="3"/>
        <v>0</v>
      </c>
      <c r="Z19" s="31">
        <f t="shared" si="9"/>
        <v>0</v>
      </c>
      <c r="AA19" s="30">
        <f t="shared" si="4"/>
        <v>0</v>
      </c>
      <c r="AB19" s="30">
        <f t="shared" si="5"/>
        <v>0</v>
      </c>
      <c r="AC19" s="30">
        <f t="shared" si="6"/>
        <v>0</v>
      </c>
      <c r="AD19" s="31">
        <f t="shared" si="10"/>
        <v>0</v>
      </c>
    </row>
    <row r="20" spans="1:30" ht="12.75" customHeight="1">
      <c r="A20" s="35"/>
      <c r="B20" s="36"/>
      <c r="C20" s="37"/>
      <c r="D20" s="36"/>
      <c r="E20" s="38"/>
      <c r="F20" s="39"/>
      <c r="G20" s="40"/>
      <c r="H20" s="41"/>
      <c r="I20" s="42"/>
      <c r="J20" s="45"/>
      <c r="K20" s="43"/>
      <c r="L20" s="39"/>
      <c r="M20" s="44"/>
      <c r="N20" s="45"/>
      <c r="O20" s="44"/>
      <c r="P20" s="45"/>
      <c r="Q20" s="46"/>
      <c r="R20" s="47">
        <f>IF(ISBLANK(E20)=TRUE,"",(Z33+AD33))</f>
      </c>
      <c r="S20" s="62" t="str">
        <f>IF(ISBLANK(E20)=TRUE," ",ROUND(V33*R20,2))</f>
        <v> </v>
      </c>
      <c r="T20" s="117"/>
      <c r="U20" s="76"/>
      <c r="V20" s="10" t="e">
        <f>IF(#REF!&lt;153.655,10^(0.783497476*((LOG10(#REF!/153.655))^2)),1)</f>
        <v>#REF!</v>
      </c>
      <c r="W20" s="30" t="e">
        <f>IF(#REF!="z",#REF!,IF(#REF!="x",#REF!*(-1),0))</f>
        <v>#REF!</v>
      </c>
      <c r="X20" s="30" t="e">
        <f>IF(#REF!="z",#REF!,IF(#REF!="x",#REF!*(-1),0))</f>
        <v>#REF!</v>
      </c>
      <c r="Y20" s="30" t="e">
        <f>IF(#REF!="z",#REF!,IF(#REF!="x",#REF!*(-1),0))</f>
        <v>#REF!</v>
      </c>
      <c r="Z20" s="31" t="e">
        <f t="shared" si="9"/>
        <v>#REF!</v>
      </c>
      <c r="AA20" s="30" t="e">
        <f>IF(#REF!="z",#REF!,IF(#REF!="x",#REF!*(-1),0))</f>
        <v>#REF!</v>
      </c>
      <c r="AB20" s="30" t="e">
        <f>IF(#REF!="z",#REF!,IF(#REF!="x",#REF!*(-1),0))</f>
        <v>#REF!</v>
      </c>
      <c r="AC20" s="30" t="e">
        <f>IF(#REF!="z",#REF!,IF(#REF!="x",#REF!*(-1),0))</f>
        <v>#REF!</v>
      </c>
      <c r="AD20" s="31" t="e">
        <f t="shared" si="10"/>
        <v>#REF!</v>
      </c>
    </row>
    <row r="21" spans="1:30" ht="12.75" customHeight="1">
      <c r="A21" s="5"/>
      <c r="B21" s="49"/>
      <c r="C21" s="50"/>
      <c r="D21" s="49"/>
      <c r="E21" s="51"/>
      <c r="F21" s="49"/>
      <c r="G21" s="52"/>
      <c r="H21" s="49"/>
      <c r="I21" s="52"/>
      <c r="J21" s="49"/>
      <c r="K21" s="52"/>
      <c r="L21" s="49"/>
      <c r="M21" s="52"/>
      <c r="N21" s="49"/>
      <c r="O21" s="52"/>
      <c r="P21" s="49"/>
      <c r="Q21" s="52"/>
      <c r="R21" s="49"/>
      <c r="S21" s="65"/>
      <c r="T21" s="65"/>
      <c r="U21" s="76"/>
      <c r="V21" s="10" t="e">
        <f>IF(#REF!&lt;153.655,10^(0.783497476*((LOG10(#REF!/153.655))^2)),1)</f>
        <v>#REF!</v>
      </c>
      <c r="W21" s="30" t="e">
        <f>IF(#REF!="z",#REF!,IF(#REF!="x",#REF!*(-1),0))</f>
        <v>#REF!</v>
      </c>
      <c r="X21" s="30" t="e">
        <f>IF(#REF!="z",#REF!,IF(#REF!="x",#REF!*(-1),0))</f>
        <v>#REF!</v>
      </c>
      <c r="Y21" s="30" t="e">
        <f>IF(#REF!="z",#REF!,IF(#REF!="x",#REF!*(-1),0))</f>
        <v>#REF!</v>
      </c>
      <c r="Z21" s="31" t="e">
        <f t="shared" si="9"/>
        <v>#REF!</v>
      </c>
      <c r="AA21" s="30" t="e">
        <f>IF(#REF!="z",#REF!,IF(#REF!="x",#REF!*(-1),0))</f>
        <v>#REF!</v>
      </c>
      <c r="AB21" s="30" t="e">
        <f>IF(#REF!="z",#REF!,IF(#REF!="x",#REF!*(-1),0))</f>
        <v>#REF!</v>
      </c>
      <c r="AC21" s="30" t="e">
        <f>IF(#REF!="z",#REF!,IF(#REF!="x",#REF!*(-1),0))</f>
        <v>#REF!</v>
      </c>
      <c r="AD21" s="31" t="e">
        <f t="shared" si="10"/>
        <v>#REF!</v>
      </c>
    </row>
    <row r="22" spans="1:30" ht="12.75" customHeight="1">
      <c r="A22" s="6"/>
      <c r="B22" s="88" t="s">
        <v>21</v>
      </c>
      <c r="C22" s="6"/>
      <c r="D22" s="7"/>
      <c r="E22" s="8"/>
      <c r="F22" s="7"/>
      <c r="G22" s="9"/>
      <c r="H22" s="7"/>
      <c r="I22" s="9"/>
      <c r="J22" s="7"/>
      <c r="K22" s="9"/>
      <c r="L22" s="7"/>
      <c r="M22" s="9"/>
      <c r="N22" s="7"/>
      <c r="O22" s="9"/>
      <c r="P22" s="7"/>
      <c r="Q22" s="9"/>
      <c r="R22" s="7"/>
      <c r="S22" s="64"/>
      <c r="T22" s="64"/>
      <c r="U22" s="76"/>
      <c r="V22" s="10" t="e">
        <f>IF(#REF!&lt;153.655,10^(0.783497476*((LOG10(#REF!/153.655))^2)),1)</f>
        <v>#REF!</v>
      </c>
      <c r="W22" s="30" t="e">
        <f>IF(#REF!="z",#REF!,IF(#REF!="x",#REF!*(-1),0))</f>
        <v>#REF!</v>
      </c>
      <c r="X22" s="30" t="e">
        <f>IF(#REF!="z",#REF!,IF(#REF!="x",#REF!*(-1),0))</f>
        <v>#REF!</v>
      </c>
      <c r="Y22" s="30" t="e">
        <f>IF(#REF!="z",#REF!,IF(#REF!="x",#REF!*(-1),0))</f>
        <v>#REF!</v>
      </c>
      <c r="Z22" s="31" t="e">
        <f t="shared" si="9"/>
        <v>#REF!</v>
      </c>
      <c r="AA22" s="30" t="e">
        <f>IF(#REF!="z",#REF!,IF(#REF!="x",#REF!*(-1),0))</f>
        <v>#REF!</v>
      </c>
      <c r="AB22" s="30" t="e">
        <f>IF(#REF!="z",#REF!,IF(#REF!="x",#REF!*(-1),0))</f>
        <v>#REF!</v>
      </c>
      <c r="AC22" s="30" t="e">
        <f>IF(#REF!="z",#REF!,IF(#REF!="x",#REF!*(-1),0))</f>
        <v>#REF!</v>
      </c>
      <c r="AD22" s="31" t="e">
        <f t="shared" si="10"/>
        <v>#REF!</v>
      </c>
    </row>
    <row r="23" spans="1:30" ht="12.75" customHeight="1">
      <c r="A23" s="6"/>
      <c r="B23" s="70"/>
      <c r="C23" s="6"/>
      <c r="D23" s="7"/>
      <c r="E23" s="8"/>
      <c r="F23" s="7"/>
      <c r="G23" s="9"/>
      <c r="H23" s="7"/>
      <c r="I23" s="9"/>
      <c r="J23" s="7"/>
      <c r="K23" s="9"/>
      <c r="L23" s="7"/>
      <c r="M23" s="9"/>
      <c r="N23" s="7"/>
      <c r="O23" s="9"/>
      <c r="P23" s="7"/>
      <c r="Q23" s="9"/>
      <c r="R23" s="7"/>
      <c r="S23" s="64"/>
      <c r="T23" s="64"/>
      <c r="U23" s="76"/>
      <c r="V23" s="10" t="e">
        <f>IF(#REF!&lt;153.655,10^(0.783497476*((LOG10(#REF!/153.655))^2)),1)</f>
        <v>#REF!</v>
      </c>
      <c r="W23" s="30" t="e">
        <f>IF(#REF!="z",#REF!,IF(#REF!="x",#REF!*(-1),0))</f>
        <v>#REF!</v>
      </c>
      <c r="X23" s="30" t="e">
        <f>IF(#REF!="z",#REF!,IF(#REF!="x",#REF!*(-1),0))</f>
        <v>#REF!</v>
      </c>
      <c r="Y23" s="30" t="e">
        <f>IF(#REF!="z",#REF!,IF(#REF!="x",#REF!*(-1),0))</f>
        <v>#REF!</v>
      </c>
      <c r="Z23" s="31" t="e">
        <f t="shared" si="9"/>
        <v>#REF!</v>
      </c>
      <c r="AA23" s="30" t="e">
        <f>IF(#REF!="z",#REF!,IF(#REF!="x",#REF!*(-1),0))</f>
        <v>#REF!</v>
      </c>
      <c r="AB23" s="30" t="e">
        <f>IF(#REF!="z",#REF!,IF(#REF!="x",#REF!*(-1),0))</f>
        <v>#REF!</v>
      </c>
      <c r="AC23" s="30" t="e">
        <f>IF(#REF!="z",#REF!,IF(#REF!="x",#REF!*(-1),0))</f>
        <v>#REF!</v>
      </c>
      <c r="AD23" s="31" t="e">
        <f t="shared" si="10"/>
        <v>#REF!</v>
      </c>
    </row>
    <row r="24" spans="1:30" ht="12.75" customHeight="1">
      <c r="A24" s="139" t="s">
        <v>25</v>
      </c>
      <c r="B24" s="141" t="s">
        <v>1</v>
      </c>
      <c r="C24" s="143" t="s">
        <v>28</v>
      </c>
      <c r="D24" s="139" t="s">
        <v>3</v>
      </c>
      <c r="E24" s="150" t="s">
        <v>29</v>
      </c>
      <c r="F24" s="151" t="s">
        <v>5</v>
      </c>
      <c r="G24" s="152"/>
      <c r="H24" s="152"/>
      <c r="I24" s="152"/>
      <c r="J24" s="152"/>
      <c r="K24" s="153"/>
      <c r="L24" s="154" t="s">
        <v>6</v>
      </c>
      <c r="M24" s="152"/>
      <c r="N24" s="152"/>
      <c r="O24" s="152"/>
      <c r="P24" s="152"/>
      <c r="Q24" s="155"/>
      <c r="R24" s="139" t="s">
        <v>7</v>
      </c>
      <c r="S24" s="143" t="s">
        <v>27</v>
      </c>
      <c r="T24" s="135" t="s">
        <v>26</v>
      </c>
      <c r="U24" s="76"/>
      <c r="V24" s="10" t="e">
        <f>IF(#REF!&lt;153.655,10^(0.783497476*((LOG10(#REF!/153.655))^2)),1)</f>
        <v>#REF!</v>
      </c>
      <c r="W24" s="30" t="e">
        <f>IF(#REF!="z",#REF!,IF(#REF!="x",#REF!*(-1),0))</f>
        <v>#REF!</v>
      </c>
      <c r="X24" s="30" t="e">
        <f>IF(#REF!="z",#REF!,IF(#REF!="x",#REF!*(-1),0))</f>
        <v>#REF!</v>
      </c>
      <c r="Y24" s="30" t="e">
        <f>IF(#REF!="z",#REF!,IF(#REF!="x",#REF!*(-1),0))</f>
        <v>#REF!</v>
      </c>
      <c r="Z24" s="31" t="e">
        <f t="shared" si="9"/>
        <v>#REF!</v>
      </c>
      <c r="AA24" s="30" t="e">
        <f>IF(#REF!="z",#REF!,IF(#REF!="x",#REF!*(-1),0))</f>
        <v>#REF!</v>
      </c>
      <c r="AB24" s="30" t="e">
        <f>IF(#REF!="z",#REF!,IF(#REF!="x",#REF!*(-1),0))</f>
        <v>#REF!</v>
      </c>
      <c r="AC24" s="30" t="e">
        <f>IF(#REF!="z",#REF!,IF(#REF!="x",#REF!*(-1),0))</f>
        <v>#REF!</v>
      </c>
      <c r="AD24" s="31" t="e">
        <f t="shared" si="10"/>
        <v>#REF!</v>
      </c>
    </row>
    <row r="25" spans="1:30" ht="12.75" customHeight="1">
      <c r="A25" s="140"/>
      <c r="B25" s="142"/>
      <c r="C25" s="144"/>
      <c r="D25" s="140"/>
      <c r="E25" s="140"/>
      <c r="F25" s="145">
        <v>1</v>
      </c>
      <c r="G25" s="146"/>
      <c r="H25" s="147">
        <v>2</v>
      </c>
      <c r="I25" s="148"/>
      <c r="J25" s="148">
        <v>3</v>
      </c>
      <c r="K25" s="149"/>
      <c r="L25" s="158">
        <v>1</v>
      </c>
      <c r="M25" s="159"/>
      <c r="N25" s="148">
        <v>2</v>
      </c>
      <c r="O25" s="148"/>
      <c r="P25" s="148">
        <v>3</v>
      </c>
      <c r="Q25" s="157"/>
      <c r="R25" s="156"/>
      <c r="S25" s="136"/>
      <c r="T25" s="136"/>
      <c r="U25" s="76"/>
      <c r="V25" s="10" t="e">
        <f>IF(#REF!&lt;153.655,10^(0.783497476*((LOG10(#REF!/153.655))^2)),1)</f>
        <v>#REF!</v>
      </c>
      <c r="W25" s="30" t="e">
        <f>IF(#REF!="z",#REF!,IF(#REF!="x",#REF!*(-1),0))</f>
        <v>#REF!</v>
      </c>
      <c r="X25" s="30" t="e">
        <f>IF(#REF!="z",#REF!,IF(#REF!="x",#REF!*(-1),0))</f>
        <v>#REF!</v>
      </c>
      <c r="Y25" s="30" t="e">
        <f>IF(#REF!="z",#REF!,IF(#REF!="x",#REF!*(-1),0))</f>
        <v>#REF!</v>
      </c>
      <c r="Z25" s="31" t="e">
        <f t="shared" si="9"/>
        <v>#REF!</v>
      </c>
      <c r="AA25" s="30" t="e">
        <f>IF(#REF!="z",#REF!,IF(#REF!="x",#REF!*(-1),0))</f>
        <v>#REF!</v>
      </c>
      <c r="AB25" s="30" t="e">
        <f>IF(#REF!="z",#REF!,IF(#REF!="x",#REF!*(-1),0))</f>
        <v>#REF!</v>
      </c>
      <c r="AC25" s="30" t="e">
        <f>IF(#REF!="z",#REF!,IF(#REF!="x",#REF!*(-1),0))</f>
        <v>#REF!</v>
      </c>
      <c r="AD25" s="31" t="e">
        <f t="shared" si="10"/>
        <v>#REF!</v>
      </c>
    </row>
    <row r="26" spans="1:30" ht="12.75" customHeight="1">
      <c r="A26" s="15">
        <v>11</v>
      </c>
      <c r="B26" s="56" t="s">
        <v>40</v>
      </c>
      <c r="C26" s="15">
        <v>8</v>
      </c>
      <c r="D26" s="16" t="s">
        <v>44</v>
      </c>
      <c r="E26" s="18">
        <v>43.2</v>
      </c>
      <c r="F26" s="96">
        <v>25</v>
      </c>
      <c r="G26" s="92" t="s">
        <v>45</v>
      </c>
      <c r="H26" s="89">
        <v>30</v>
      </c>
      <c r="I26" s="94" t="s">
        <v>45</v>
      </c>
      <c r="J26" s="98">
        <v>32</v>
      </c>
      <c r="K26" s="102" t="s">
        <v>45</v>
      </c>
      <c r="L26" s="96">
        <v>35</v>
      </c>
      <c r="M26" s="92" t="s">
        <v>45</v>
      </c>
      <c r="N26" s="99">
        <v>38</v>
      </c>
      <c r="O26" s="92" t="s">
        <v>45</v>
      </c>
      <c r="P26" s="99">
        <v>40</v>
      </c>
      <c r="Q26" s="104" t="s">
        <v>45</v>
      </c>
      <c r="R26" s="27">
        <f>IF(ISBLANK(E26)=TRUE,"",(Z39+AD39))</f>
        <v>72</v>
      </c>
      <c r="S26" s="61">
        <f>IF(ISBLANK(E26)=TRUE," ",ROUND(V39*R26,2))</f>
        <v>136.79</v>
      </c>
      <c r="T26" s="186">
        <v>1</v>
      </c>
      <c r="U26" s="76"/>
      <c r="V26" s="10" t="e">
        <f>IF(#REF!&lt;153.655,10^(0.783497476*((LOG10(#REF!/153.655))^2)),1)</f>
        <v>#REF!</v>
      </c>
      <c r="W26" s="30" t="e">
        <f>IF(#REF!="z",#REF!,IF(#REF!="x",#REF!*(-1),0))</f>
        <v>#REF!</v>
      </c>
      <c r="X26" s="30" t="e">
        <f>IF(#REF!="z",#REF!,IF(#REF!="x",#REF!*(-1),0))</f>
        <v>#REF!</v>
      </c>
      <c r="Y26" s="30" t="e">
        <f>IF(#REF!="z",#REF!,IF(#REF!="x",#REF!*(-1),0))</f>
        <v>#REF!</v>
      </c>
      <c r="Z26" s="31" t="e">
        <f t="shared" si="9"/>
        <v>#REF!</v>
      </c>
      <c r="AA26" s="30" t="e">
        <f>IF(#REF!="z",#REF!,IF(#REF!="x",#REF!*(-1),0))</f>
        <v>#REF!</v>
      </c>
      <c r="AB26" s="30" t="e">
        <f>IF(#REF!="z",#REF!,IF(#REF!="x",#REF!*(-1),0))</f>
        <v>#REF!</v>
      </c>
      <c r="AC26" s="30" t="e">
        <f>IF(#REF!="z",#REF!,IF(#REF!="x",#REF!*(-1),0))</f>
        <v>#REF!</v>
      </c>
      <c r="AD26" s="31" t="e">
        <f t="shared" si="10"/>
        <v>#REF!</v>
      </c>
    </row>
    <row r="27" spans="1:30" ht="12.75" customHeight="1">
      <c r="A27" s="55">
        <v>12</v>
      </c>
      <c r="B27" s="16" t="s">
        <v>41</v>
      </c>
      <c r="C27" s="17">
        <v>9</v>
      </c>
      <c r="D27" s="16" t="s">
        <v>44</v>
      </c>
      <c r="E27" s="28">
        <v>55.8</v>
      </c>
      <c r="F27" s="96">
        <v>30</v>
      </c>
      <c r="G27" s="92" t="s">
        <v>45</v>
      </c>
      <c r="H27" s="89">
        <v>35</v>
      </c>
      <c r="I27" s="94" t="s">
        <v>45</v>
      </c>
      <c r="J27" s="98">
        <v>40</v>
      </c>
      <c r="K27" s="102" t="s">
        <v>46</v>
      </c>
      <c r="L27" s="96">
        <v>45</v>
      </c>
      <c r="M27" s="92" t="s">
        <v>45</v>
      </c>
      <c r="N27" s="99" t="s">
        <v>47</v>
      </c>
      <c r="O27" s="92"/>
      <c r="P27" s="99" t="s">
        <v>48</v>
      </c>
      <c r="Q27" s="104"/>
      <c r="R27" s="27">
        <f>IF(ISBLANK(E27)=TRUE,"",(Z40+AD40))</f>
        <v>80</v>
      </c>
      <c r="S27" s="61">
        <f>IF(ISBLANK(E27)=TRUE," ",ROUND(V40*R27,2))</f>
        <v>122.84</v>
      </c>
      <c r="T27" s="186">
        <v>2</v>
      </c>
      <c r="U27" s="76"/>
      <c r="V27" s="10" t="e">
        <f>IF(#REF!&lt;153.655,10^(0.783497476*((LOG10(#REF!/153.655))^2)),1)</f>
        <v>#REF!</v>
      </c>
      <c r="W27" s="30" t="e">
        <f>IF(#REF!="z",#REF!,IF(#REF!="x",#REF!*(-1),0))</f>
        <v>#REF!</v>
      </c>
      <c r="X27" s="30" t="e">
        <f>IF(#REF!="z",#REF!,IF(#REF!="x",#REF!*(-1),0))</f>
        <v>#REF!</v>
      </c>
      <c r="Y27" s="30" t="e">
        <f>IF(#REF!="z",#REF!,IF(#REF!="x",#REF!*(-1),0))</f>
        <v>#REF!</v>
      </c>
      <c r="Z27" s="31" t="e">
        <f t="shared" si="9"/>
        <v>#REF!</v>
      </c>
      <c r="AA27" s="30" t="e">
        <f>IF(#REF!="z",#REF!,IF(#REF!="x",#REF!*(-1),0))</f>
        <v>#REF!</v>
      </c>
      <c r="AB27" s="30" t="e">
        <f>IF(#REF!="z",#REF!,IF(#REF!="x",#REF!*(-1),0))</f>
        <v>#REF!</v>
      </c>
      <c r="AC27" s="30" t="e">
        <f>IF(#REF!="z",#REF!,IF(#REF!="x",#REF!*(-1),0))</f>
        <v>#REF!</v>
      </c>
      <c r="AD27" s="31" t="e">
        <f t="shared" si="10"/>
        <v>#REF!</v>
      </c>
    </row>
    <row r="28" spans="1:30" ht="12.75" customHeight="1">
      <c r="A28" s="15"/>
      <c r="B28" s="16"/>
      <c r="C28" s="17"/>
      <c r="D28" s="16"/>
      <c r="E28" s="28"/>
      <c r="F28" s="96"/>
      <c r="G28" s="92"/>
      <c r="H28" s="89"/>
      <c r="I28" s="94"/>
      <c r="J28" s="98"/>
      <c r="K28" s="102"/>
      <c r="L28" s="96"/>
      <c r="M28" s="92"/>
      <c r="N28" s="99"/>
      <c r="O28" s="92"/>
      <c r="P28" s="99"/>
      <c r="Q28" s="104"/>
      <c r="R28" s="27">
        <f>IF(ISBLANK(E28)=TRUE,"",(Z41+AD41))</f>
      </c>
      <c r="S28" s="61" t="str">
        <f>IF(ISBLANK(E28)=TRUE," ",ROUND(V41*R28,2))</f>
        <v> </v>
      </c>
      <c r="T28" s="116"/>
      <c r="U28" s="76"/>
      <c r="V28" s="10" t="e">
        <f>IF(#REF!&lt;153.655,10^(0.783497476*((LOG10(#REF!/153.655))^2)),1)</f>
        <v>#REF!</v>
      </c>
      <c r="W28" s="30" t="e">
        <f>IF(#REF!="z",#REF!,IF(#REF!="x",#REF!*(-1),0))</f>
        <v>#REF!</v>
      </c>
      <c r="X28" s="30" t="e">
        <f>IF(#REF!="z",#REF!,IF(#REF!="x",#REF!*(-1),0))</f>
        <v>#REF!</v>
      </c>
      <c r="Y28" s="30" t="e">
        <f>IF(#REF!="z",#REF!,IF(#REF!="x",#REF!*(-1),0))</f>
        <v>#REF!</v>
      </c>
      <c r="Z28" s="31" t="e">
        <f t="shared" si="9"/>
        <v>#REF!</v>
      </c>
      <c r="AA28" s="30" t="e">
        <f>IF(#REF!="z",#REF!,IF(#REF!="x",#REF!*(-1),0))</f>
        <v>#REF!</v>
      </c>
      <c r="AB28" s="30" t="e">
        <f>IF(#REF!="z",#REF!,IF(#REF!="x",#REF!*(-1),0))</f>
        <v>#REF!</v>
      </c>
      <c r="AC28" s="30" t="e">
        <f>IF(#REF!="z",#REF!,IF(#REF!="x",#REF!*(-1),0))</f>
        <v>#REF!</v>
      </c>
      <c r="AD28" s="31" t="e">
        <f t="shared" si="10"/>
        <v>#REF!</v>
      </c>
    </row>
    <row r="29" spans="1:30" ht="12.75" customHeight="1">
      <c r="A29" s="35"/>
      <c r="B29" s="63"/>
      <c r="C29" s="37"/>
      <c r="D29" s="36"/>
      <c r="E29" s="48"/>
      <c r="F29" s="97"/>
      <c r="G29" s="93"/>
      <c r="H29" s="91"/>
      <c r="I29" s="95"/>
      <c r="J29" s="100"/>
      <c r="K29" s="103"/>
      <c r="L29" s="97"/>
      <c r="M29" s="93"/>
      <c r="N29" s="101"/>
      <c r="O29" s="93"/>
      <c r="P29" s="101"/>
      <c r="Q29" s="105"/>
      <c r="R29" s="47">
        <f>IF(ISBLANK(E29)=TRUE,"",(Z77+AD77))</f>
      </c>
      <c r="S29" s="62" t="str">
        <f>IF(ISBLANK(E29)=TRUE," ",ROUND(V77*R29,2))</f>
        <v> </v>
      </c>
      <c r="T29" s="117"/>
      <c r="U29" s="76"/>
      <c r="V29" s="10" t="e">
        <f>IF(#REF!&lt;153.655,10^(0.783497476*((LOG10(#REF!/153.655))^2)),1)</f>
        <v>#REF!</v>
      </c>
      <c r="W29" s="30" t="e">
        <f>IF(#REF!="z",#REF!,IF(#REF!="x",#REF!*(-1),0))</f>
        <v>#REF!</v>
      </c>
      <c r="X29" s="30" t="e">
        <f>IF(#REF!="z",#REF!,IF(#REF!="x",#REF!*(-1),0))</f>
        <v>#REF!</v>
      </c>
      <c r="Y29" s="30" t="e">
        <f>IF(#REF!="z",#REF!,IF(#REF!="x",#REF!*(-1),0))</f>
        <v>#REF!</v>
      </c>
      <c r="Z29" s="31" t="e">
        <f t="shared" si="9"/>
        <v>#REF!</v>
      </c>
      <c r="AA29" s="30" t="e">
        <f>IF(#REF!="z",#REF!,IF(#REF!="x",#REF!*(-1),0))</f>
        <v>#REF!</v>
      </c>
      <c r="AB29" s="30" t="e">
        <f>IF(#REF!="z",#REF!,IF(#REF!="x",#REF!*(-1),0))</f>
        <v>#REF!</v>
      </c>
      <c r="AC29" s="30" t="e">
        <f>IF(#REF!="z",#REF!,IF(#REF!="x",#REF!*(-1),0))</f>
        <v>#REF!</v>
      </c>
      <c r="AD29" s="31" t="e">
        <f t="shared" si="10"/>
        <v>#REF!</v>
      </c>
    </row>
    <row r="30" spans="1:30" ht="12.75" customHeight="1">
      <c r="A30" s="69"/>
      <c r="B30" s="77"/>
      <c r="C30" s="69"/>
      <c r="D30" s="77"/>
      <c r="E30" s="106"/>
      <c r="F30" s="78"/>
      <c r="G30" s="107"/>
      <c r="H30" s="78"/>
      <c r="I30" s="108"/>
      <c r="J30" s="78"/>
      <c r="K30" s="109"/>
      <c r="L30" s="78"/>
      <c r="M30" s="78"/>
      <c r="N30" s="78"/>
      <c r="O30" s="78"/>
      <c r="P30" s="78"/>
      <c r="Q30" s="78"/>
      <c r="R30" s="82"/>
      <c r="S30" s="81"/>
      <c r="T30" s="81"/>
      <c r="U30" s="76"/>
      <c r="V30" s="10" t="e">
        <f>IF(#REF!&lt;153.655,10^(0.783497476*((LOG10(#REF!/153.655))^2)),1)</f>
        <v>#REF!</v>
      </c>
      <c r="W30" s="30" t="e">
        <f>IF(#REF!="z",#REF!,IF(#REF!="x",#REF!*(-1),0))</f>
        <v>#REF!</v>
      </c>
      <c r="X30" s="30" t="e">
        <f>IF(#REF!="z",#REF!,IF(#REF!="x",#REF!*(-1),0))</f>
        <v>#REF!</v>
      </c>
      <c r="Y30" s="30" t="e">
        <f>IF(#REF!="z",#REF!,IF(#REF!="x",#REF!*(-1),0))</f>
        <v>#REF!</v>
      </c>
      <c r="Z30" s="31" t="e">
        <f t="shared" si="9"/>
        <v>#REF!</v>
      </c>
      <c r="AA30" s="30" t="e">
        <f>IF(#REF!="z",#REF!,IF(#REF!="x",#REF!*(-1),0))</f>
        <v>#REF!</v>
      </c>
      <c r="AB30" s="30" t="e">
        <f>IF(#REF!="z",#REF!,IF(#REF!="x",#REF!*(-1),0))</f>
        <v>#REF!</v>
      </c>
      <c r="AC30" s="30" t="e">
        <f>IF(#REF!="z",#REF!,IF(#REF!="x",#REF!*(-1),0))</f>
        <v>#REF!</v>
      </c>
      <c r="AD30" s="31" t="e">
        <f t="shared" si="10"/>
        <v>#REF!</v>
      </c>
    </row>
    <row r="31" spans="1:30" ht="12.75" customHeight="1">
      <c r="A31" s="59"/>
      <c r="B31" s="110"/>
      <c r="C31" s="110"/>
      <c r="D31" s="110"/>
      <c r="E31" s="11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2"/>
      <c r="T31" s="112"/>
      <c r="U31" s="76"/>
      <c r="V31" s="10" t="e">
        <f>IF(#REF!&lt;153.655,10^(0.783497476*((LOG10(#REF!/153.655))^2)),1)</f>
        <v>#REF!</v>
      </c>
      <c r="W31" s="30" t="e">
        <f>IF(#REF!="z",#REF!,IF(#REF!="x",#REF!*(-1),0))</f>
        <v>#REF!</v>
      </c>
      <c r="X31" s="30" t="e">
        <f>IF(#REF!="z",#REF!,IF(#REF!="x",#REF!*(-1),0))</f>
        <v>#REF!</v>
      </c>
      <c r="Y31" s="30" t="e">
        <f>IF(#REF!="z",#REF!,IF(#REF!="x",#REF!*(-1),0))</f>
        <v>#REF!</v>
      </c>
      <c r="Z31" s="31" t="e">
        <f t="shared" si="9"/>
        <v>#REF!</v>
      </c>
      <c r="AA31" s="30" t="e">
        <f>IF(#REF!="z",#REF!,IF(#REF!="x",#REF!*(-1),0))</f>
        <v>#REF!</v>
      </c>
      <c r="AB31" s="30" t="e">
        <f>IF(#REF!="z",#REF!,IF(#REF!="x",#REF!*(-1),0))</f>
        <v>#REF!</v>
      </c>
      <c r="AC31" s="30" t="e">
        <f>IF(#REF!="z",#REF!,IF(#REF!="x",#REF!*(-1),0))</f>
        <v>#REF!</v>
      </c>
      <c r="AD31" s="31" t="e">
        <f t="shared" si="10"/>
        <v>#REF!</v>
      </c>
    </row>
    <row r="32" spans="1:30" ht="12.75" customHeight="1">
      <c r="A32" s="118"/>
      <c r="B32" s="132" t="s">
        <v>22</v>
      </c>
      <c r="C32" s="133"/>
      <c r="D32" s="134" t="s">
        <v>23</v>
      </c>
      <c r="E32" s="84"/>
      <c r="F32" s="119"/>
      <c r="G32" s="119"/>
      <c r="H32" s="119"/>
      <c r="I32" s="119"/>
      <c r="J32" s="119"/>
      <c r="K32" s="119"/>
      <c r="L32" s="119"/>
      <c r="M32" s="83"/>
      <c r="N32" s="83"/>
      <c r="O32" s="83"/>
      <c r="P32" s="83"/>
      <c r="Q32" s="83"/>
      <c r="R32" s="83"/>
      <c r="S32" s="120"/>
      <c r="T32" s="112"/>
      <c r="U32" s="76"/>
      <c r="V32" s="10" t="e">
        <f>IF(#REF!&lt;153.655,10^(0.783497476*((LOG10(#REF!/153.655))^2)),1)</f>
        <v>#REF!</v>
      </c>
      <c r="W32" s="30" t="e">
        <f>IF(#REF!="z",#REF!,IF(#REF!="x",#REF!*(-1),0))</f>
        <v>#REF!</v>
      </c>
      <c r="X32" s="30" t="e">
        <f>IF(#REF!="z",#REF!,IF(#REF!="x",#REF!*(-1),0))</f>
        <v>#REF!</v>
      </c>
      <c r="Y32" s="30" t="e">
        <f>IF(#REF!="z",#REF!,IF(#REF!="x",#REF!*(-1),0))</f>
        <v>#REF!</v>
      </c>
      <c r="Z32" s="31" t="e">
        <f t="shared" si="9"/>
        <v>#REF!</v>
      </c>
      <c r="AA32" s="30" t="e">
        <f>IF(#REF!="z",#REF!,IF(#REF!="x",#REF!*(-1),0))</f>
        <v>#REF!</v>
      </c>
      <c r="AB32" s="30" t="e">
        <f>IF(#REF!="z",#REF!,IF(#REF!="x",#REF!*(-1),0))</f>
        <v>#REF!</v>
      </c>
      <c r="AC32" s="30" t="e">
        <f>IF(#REF!="z",#REF!,IF(#REF!="x",#REF!*(-1),0))</f>
        <v>#REF!</v>
      </c>
      <c r="AD32" s="31" t="e">
        <f t="shared" si="10"/>
        <v>#REF!</v>
      </c>
    </row>
    <row r="33" spans="1:30" ht="12.75" customHeight="1">
      <c r="A33" s="118"/>
      <c r="B33" s="121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83"/>
      <c r="N33" s="83"/>
      <c r="O33" s="83"/>
      <c r="P33" s="83"/>
      <c r="Q33" s="83"/>
      <c r="R33" s="83"/>
      <c r="S33" s="120"/>
      <c r="T33" s="112"/>
      <c r="U33" s="76"/>
      <c r="V33" s="10" t="e">
        <f>IF(E20&lt;153.655,10^(0.783497476*((LOG10(E20/153.655))^2)),1)</f>
        <v>#NUM!</v>
      </c>
      <c r="W33" s="30">
        <f>IF(G20="z",F20,IF(G20="x",F20*(-1),0))</f>
        <v>0</v>
      </c>
      <c r="X33" s="30">
        <f>IF(I20="z",H20,IF(I20="x",H20*(-1),0))</f>
        <v>0</v>
      </c>
      <c r="Y33" s="30">
        <f>IF(K20="z",J20,IF(K20="x",J20*(-1),0))</f>
        <v>0</v>
      </c>
      <c r="Z33" s="31">
        <f>IF(AND(W33&lt;0,X33&lt;0,Y33&lt;0),0,MAX(W33:Y33))</f>
        <v>0</v>
      </c>
      <c r="AA33" s="30">
        <f>IF(M20="z",L20,IF(M20="x",L20*(-1),0))</f>
        <v>0</v>
      </c>
      <c r="AB33" s="30">
        <f>IF(O20="z",N20,IF(O20="x",N20*(-1),0))</f>
        <v>0</v>
      </c>
      <c r="AC33" s="30">
        <f>IF(Q20="z",P20,IF(Q20="x",P20*(-1),0))</f>
        <v>0</v>
      </c>
      <c r="AD33" s="31">
        <f>IF(AND(AA33&lt;0,AB33&lt;0,AC33&lt;0),0,MAX(AA33:AC33))</f>
        <v>0</v>
      </c>
    </row>
    <row r="34" spans="1:30" ht="12.75" customHeight="1">
      <c r="A34" s="118"/>
      <c r="B34" s="122"/>
      <c r="C34" s="119"/>
      <c r="D34" s="123"/>
      <c r="E34" s="124"/>
      <c r="F34" s="122"/>
      <c r="G34" s="122"/>
      <c r="H34" s="122"/>
      <c r="I34" s="122"/>
      <c r="J34" s="125"/>
      <c r="K34" s="123"/>
      <c r="L34" s="123"/>
      <c r="M34" s="83"/>
      <c r="N34" s="161"/>
      <c r="O34" s="161"/>
      <c r="P34" s="161"/>
      <c r="Q34" s="161"/>
      <c r="R34" s="161"/>
      <c r="S34" s="161"/>
      <c r="T34" s="115"/>
      <c r="U34" s="1"/>
      <c r="V34" s="29"/>
      <c r="W34" s="30"/>
      <c r="X34" s="30"/>
      <c r="Y34" s="30"/>
      <c r="Z34" s="31"/>
      <c r="AA34" s="30"/>
      <c r="AB34" s="30"/>
      <c r="AC34" s="30"/>
      <c r="AD34" s="31"/>
    </row>
    <row r="35" spans="1:30" ht="15" customHeight="1">
      <c r="A35" s="118"/>
      <c r="B35" s="126"/>
      <c r="C35" s="127"/>
      <c r="D35" s="128"/>
      <c r="E35" s="129"/>
      <c r="F35" s="160"/>
      <c r="G35" s="160"/>
      <c r="H35" s="160"/>
      <c r="I35" s="160"/>
      <c r="J35" s="160"/>
      <c r="K35" s="160"/>
      <c r="L35" s="160"/>
      <c r="M35" s="127"/>
      <c r="N35" s="160"/>
      <c r="O35" s="160"/>
      <c r="P35" s="160"/>
      <c r="Q35" s="160"/>
      <c r="R35" s="160"/>
      <c r="S35" s="160"/>
      <c r="T35" s="113"/>
      <c r="U35" s="1"/>
      <c r="V35" s="29"/>
      <c r="W35" s="30"/>
      <c r="X35" s="30"/>
      <c r="Y35" s="30"/>
      <c r="Z35" s="31"/>
      <c r="AA35" s="30"/>
      <c r="AB35" s="30"/>
      <c r="AC35" s="30"/>
      <c r="AD35" s="31"/>
    </row>
    <row r="36" spans="1:30" ht="6" customHeight="1">
      <c r="A36" s="118"/>
      <c r="B36" s="119"/>
      <c r="C36" s="119"/>
      <c r="D36" s="130"/>
      <c r="E36" s="131"/>
      <c r="F36" s="130"/>
      <c r="G36" s="130"/>
      <c r="H36" s="131"/>
      <c r="I36" s="130"/>
      <c r="J36" s="119"/>
      <c r="K36" s="131"/>
      <c r="L36" s="131"/>
      <c r="M36" s="83"/>
      <c r="N36" s="83"/>
      <c r="O36" s="83"/>
      <c r="P36" s="83"/>
      <c r="Q36" s="83"/>
      <c r="R36" s="83"/>
      <c r="S36" s="120"/>
      <c r="T36" s="112"/>
      <c r="U36" s="1"/>
      <c r="V36" s="29"/>
      <c r="W36" s="30"/>
      <c r="X36" s="30"/>
      <c r="Y36" s="30"/>
      <c r="Z36" s="31"/>
      <c r="AA36" s="30"/>
      <c r="AB36" s="30"/>
      <c r="AC36" s="30"/>
      <c r="AD36" s="31"/>
    </row>
    <row r="37" spans="1:30" ht="12" customHeight="1">
      <c r="A37" s="118"/>
      <c r="B37" s="132" t="s">
        <v>24</v>
      </c>
      <c r="C37" s="119"/>
      <c r="D37" s="123"/>
      <c r="E37" s="124"/>
      <c r="F37" s="122"/>
      <c r="G37" s="122"/>
      <c r="H37" s="122"/>
      <c r="I37" s="122"/>
      <c r="J37" s="125"/>
      <c r="K37" s="123"/>
      <c r="L37" s="123"/>
      <c r="M37" s="83"/>
      <c r="N37" s="161"/>
      <c r="O37" s="161"/>
      <c r="P37" s="161"/>
      <c r="Q37" s="161"/>
      <c r="R37" s="161"/>
      <c r="S37" s="161"/>
      <c r="T37" s="115"/>
      <c r="U37" s="1"/>
      <c r="V37" s="29"/>
      <c r="W37" s="30"/>
      <c r="X37" s="30"/>
      <c r="Y37" s="30"/>
      <c r="Z37" s="31"/>
      <c r="AA37" s="30"/>
      <c r="AB37" s="30"/>
      <c r="AC37" s="30"/>
      <c r="AD37" s="31"/>
    </row>
    <row r="38" spans="1:30" ht="12" customHeight="1">
      <c r="A38" s="118"/>
      <c r="B38" s="119"/>
      <c r="C38" s="119"/>
      <c r="D38" s="128"/>
      <c r="E38" s="129"/>
      <c r="F38" s="160"/>
      <c r="G38" s="160"/>
      <c r="H38" s="160"/>
      <c r="I38" s="160"/>
      <c r="J38" s="160"/>
      <c r="K38" s="160"/>
      <c r="L38" s="160"/>
      <c r="M38" s="127"/>
      <c r="N38" s="160"/>
      <c r="O38" s="160"/>
      <c r="P38" s="160"/>
      <c r="Q38" s="160"/>
      <c r="R38" s="160"/>
      <c r="S38" s="160"/>
      <c r="T38" s="113"/>
      <c r="U38" s="1"/>
      <c r="V38" s="29"/>
      <c r="W38" s="30"/>
      <c r="X38" s="30"/>
      <c r="Y38" s="30"/>
      <c r="Z38" s="31"/>
      <c r="AA38" s="30"/>
      <c r="AB38" s="30"/>
      <c r="AC38" s="30"/>
      <c r="AD38" s="31"/>
    </row>
    <row r="39" spans="1:30" s="85" customFormat="1" ht="12.75" customHeight="1">
      <c r="A39" s="118"/>
      <c r="B39" s="119"/>
      <c r="C39" s="119"/>
      <c r="D39" s="130"/>
      <c r="E39" s="131"/>
      <c r="F39" s="130"/>
      <c r="G39" s="130"/>
      <c r="H39" s="131"/>
      <c r="I39" s="130"/>
      <c r="J39" s="119"/>
      <c r="K39" s="131"/>
      <c r="L39" s="131"/>
      <c r="M39" s="83"/>
      <c r="N39" s="83"/>
      <c r="O39" s="83"/>
      <c r="P39" s="83"/>
      <c r="Q39" s="83"/>
      <c r="R39" s="83"/>
      <c r="S39" s="120"/>
      <c r="T39" s="112"/>
      <c r="U39" s="90"/>
      <c r="V39" s="29">
        <f>IF(E26&lt;175.508,10^(0.75194503*((LOG10(E26/175.508))^2)),1)</f>
        <v>1.8998138065394905</v>
      </c>
      <c r="W39" s="30">
        <f>IF(G26="z",F26,IF(G26="x",F26*(-1),0))</f>
        <v>25</v>
      </c>
      <c r="X39" s="30">
        <f>IF(I26="z",H26,IF(I26="x",H26*(-1),0))</f>
        <v>30</v>
      </c>
      <c r="Y39" s="30">
        <f>IF(K26="z",J26,IF(K26="x",J26*(-1),0))</f>
        <v>32</v>
      </c>
      <c r="Z39" s="31">
        <f aca="true" t="shared" si="11" ref="Z39:Z55">IF(AND(W39&lt;0,X39&lt;0,Y39&lt;0),0,MAX(W39:Y39))</f>
        <v>32</v>
      </c>
      <c r="AA39" s="30">
        <f>IF(M26="z",L26,IF(M26="x",L26*(-1),0))</f>
        <v>35</v>
      </c>
      <c r="AB39" s="30">
        <f>IF(O26="z",N26,IF(O26="x",N26*(-1),0))</f>
        <v>38</v>
      </c>
      <c r="AC39" s="30">
        <f>IF(Q26="z",P26,IF(Q26="x",P26*(-1),0))</f>
        <v>40</v>
      </c>
      <c r="AD39" s="31">
        <f aca="true" t="shared" si="12" ref="AD39:AD55">IF(AND(AA39&lt;0,AB39&lt;0,AC39&lt;0),0,MAX(AA39:AC39))</f>
        <v>40</v>
      </c>
    </row>
    <row r="40" spans="1:30" s="85" customFormat="1" ht="12.75" customHeight="1">
      <c r="A40" s="118"/>
      <c r="B40" s="122"/>
      <c r="C40" s="119"/>
      <c r="D40" s="123"/>
      <c r="E40" s="124"/>
      <c r="F40" s="122"/>
      <c r="G40" s="122"/>
      <c r="H40" s="122"/>
      <c r="I40" s="122"/>
      <c r="J40" s="125"/>
      <c r="K40" s="123"/>
      <c r="L40" s="123"/>
      <c r="M40" s="83"/>
      <c r="N40" s="161"/>
      <c r="O40" s="161"/>
      <c r="P40" s="161"/>
      <c r="Q40" s="161"/>
      <c r="R40" s="161"/>
      <c r="S40" s="161"/>
      <c r="T40" s="115"/>
      <c r="U40" s="90"/>
      <c r="V40" s="29">
        <f>IF(E27&lt;175.508,10^(0.75194503*((LOG10(E27/175.508))^2)),1)</f>
        <v>1.5354400270321145</v>
      </c>
      <c r="W40" s="30">
        <f>IF(G27="z",F27,IF(G27="x",F27*(-1),0))</f>
        <v>30</v>
      </c>
      <c r="X40" s="30">
        <f>IF(I27="z",H27,IF(I27="x",H27*(-1),0))</f>
        <v>35</v>
      </c>
      <c r="Y40" s="30">
        <f>IF(K27="z",J27,IF(K27="x",J27*(-1),0))</f>
        <v>-40</v>
      </c>
      <c r="Z40" s="31">
        <f t="shared" si="11"/>
        <v>35</v>
      </c>
      <c r="AA40" s="30">
        <f>IF(M27="z",L27,IF(M27="x",L27*(-1),0))</f>
        <v>45</v>
      </c>
      <c r="AB40" s="30">
        <f>IF(O27="z",N27,IF(O27="x",N27*(-1),0))</f>
        <v>0</v>
      </c>
      <c r="AC40" s="30">
        <f>IF(Q27="z",P27,IF(Q27="x",P27*(-1),0))</f>
        <v>0</v>
      </c>
      <c r="AD40" s="31">
        <f t="shared" si="12"/>
        <v>45</v>
      </c>
    </row>
    <row r="41" spans="1:30" s="85" customFormat="1" ht="12.75" customHeight="1">
      <c r="A41" s="118"/>
      <c r="B41" s="126"/>
      <c r="C41" s="119"/>
      <c r="D41" s="128"/>
      <c r="E41" s="129"/>
      <c r="F41" s="160"/>
      <c r="G41" s="160"/>
      <c r="H41" s="160"/>
      <c r="I41" s="160"/>
      <c r="J41" s="160"/>
      <c r="K41" s="160"/>
      <c r="L41" s="160"/>
      <c r="M41" s="127"/>
      <c r="N41" s="162"/>
      <c r="O41" s="162"/>
      <c r="P41" s="162"/>
      <c r="Q41" s="162"/>
      <c r="R41" s="162"/>
      <c r="S41" s="162"/>
      <c r="T41" s="114"/>
      <c r="U41" s="90"/>
      <c r="V41" s="29" t="e">
        <f>IF(E28&lt;175.508,10^(0.75194503*((LOG10(E28/175.508))^2)),1)</f>
        <v>#NUM!</v>
      </c>
      <c r="W41" s="30">
        <f>IF(G28="z",F28,IF(G28="x",F28*(-1),0))</f>
        <v>0</v>
      </c>
      <c r="X41" s="30">
        <f>IF(I28="z",H28,IF(I28="x",H28*(-1),0))</f>
        <v>0</v>
      </c>
      <c r="Y41" s="30">
        <f>IF(K28="z",J28,IF(K28="x",J28*(-1),0))</f>
        <v>0</v>
      </c>
      <c r="Z41" s="31">
        <f t="shared" si="11"/>
        <v>0</v>
      </c>
      <c r="AA41" s="30">
        <f>IF(M28="z",L28,IF(M28="x",L28*(-1),0))</f>
        <v>0</v>
      </c>
      <c r="AB41" s="30">
        <f>IF(O28="z",N28,IF(O28="x",N28*(-1),0))</f>
        <v>0</v>
      </c>
      <c r="AC41" s="30">
        <f>IF(Q28="z",P28,IF(Q28="x",P28*(-1),0))</f>
        <v>0</v>
      </c>
      <c r="AD41" s="31">
        <f t="shared" si="12"/>
        <v>0</v>
      </c>
    </row>
    <row r="42" spans="1:30" s="85" customFormat="1" ht="12.75" customHeight="1">
      <c r="A42" s="59"/>
      <c r="B42" s="110"/>
      <c r="C42" s="110"/>
      <c r="D42" s="110"/>
      <c r="E42" s="111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2"/>
      <c r="T42" s="112"/>
      <c r="U42" s="90"/>
      <c r="V42" s="29" t="e">
        <f>IF(#REF!&lt;175.508,10^(0.75194503*((LOG10(#REF!/175.508))^2)),1)</f>
        <v>#REF!</v>
      </c>
      <c r="W42" s="30" t="e">
        <f>IF(#REF!="z",#REF!,IF(#REF!="x",#REF!*(-1),0))</f>
        <v>#REF!</v>
      </c>
      <c r="X42" s="30" t="e">
        <f>IF(#REF!="z",#REF!,IF(#REF!="x",#REF!*(-1),0))</f>
        <v>#REF!</v>
      </c>
      <c r="Y42" s="30" t="e">
        <f>IF(#REF!="z",#REF!,IF(#REF!="x",#REF!*(-1),0))</f>
        <v>#REF!</v>
      </c>
      <c r="Z42" s="31" t="e">
        <f t="shared" si="11"/>
        <v>#REF!</v>
      </c>
      <c r="AA42" s="30" t="e">
        <f>IF(#REF!="z",#REF!,IF(#REF!="x",#REF!*(-1),0))</f>
        <v>#REF!</v>
      </c>
      <c r="AB42" s="30" t="e">
        <f>IF(#REF!="z",#REF!,IF(#REF!="x",#REF!*(-1),0))</f>
        <v>#REF!</v>
      </c>
      <c r="AC42" s="30" t="e">
        <f>IF(#REF!="z",#REF!,IF(#REF!="x",#REF!*(-1),0))</f>
        <v>#REF!</v>
      </c>
      <c r="AD42" s="31" t="e">
        <f t="shared" si="12"/>
        <v>#REF!</v>
      </c>
    </row>
    <row r="43" spans="1:30" s="85" customFormat="1" ht="12.75" customHeight="1">
      <c r="A43" s="53"/>
      <c r="E43" s="86"/>
      <c r="S43" s="87"/>
      <c r="T43" s="87"/>
      <c r="U43" s="90"/>
      <c r="V43" s="29" t="e">
        <f>IF(#REF!&lt;175.508,10^(0.75194503*((LOG10(#REF!/175.508))^2)),1)</f>
        <v>#REF!</v>
      </c>
      <c r="W43" s="30" t="e">
        <f>IF(#REF!="z",#REF!,IF(#REF!="x",#REF!*(-1),0))</f>
        <v>#REF!</v>
      </c>
      <c r="X43" s="30" t="e">
        <f>IF(#REF!="z",#REF!,IF(#REF!="x",#REF!*(-1),0))</f>
        <v>#REF!</v>
      </c>
      <c r="Y43" s="30" t="e">
        <f>IF(#REF!="z",#REF!,IF(#REF!="x",#REF!*(-1),0))</f>
        <v>#REF!</v>
      </c>
      <c r="Z43" s="31" t="e">
        <f t="shared" si="11"/>
        <v>#REF!</v>
      </c>
      <c r="AA43" s="30" t="e">
        <f>IF(#REF!="z",#REF!,IF(#REF!="x",#REF!*(-1),0))</f>
        <v>#REF!</v>
      </c>
      <c r="AB43" s="30" t="e">
        <f>IF(#REF!="z",#REF!,IF(#REF!="x",#REF!*(-1),0))</f>
        <v>#REF!</v>
      </c>
      <c r="AC43" s="30" t="e">
        <f>IF(#REF!="z",#REF!,IF(#REF!="x",#REF!*(-1),0))</f>
        <v>#REF!</v>
      </c>
      <c r="AD43" s="31" t="e">
        <f t="shared" si="12"/>
        <v>#REF!</v>
      </c>
    </row>
    <row r="44" spans="1:30" s="85" customFormat="1" ht="12.75" customHeight="1">
      <c r="A44" s="53"/>
      <c r="E44" s="86"/>
      <c r="S44" s="87"/>
      <c r="T44" s="87"/>
      <c r="U44" s="90"/>
      <c r="V44" s="29" t="e">
        <f>IF(#REF!&lt;175.508,10^(0.75194503*((LOG10(#REF!/175.508))^2)),1)</f>
        <v>#REF!</v>
      </c>
      <c r="W44" s="30" t="e">
        <f>IF(#REF!="z",#REF!,IF(#REF!="x",#REF!*(-1),0))</f>
        <v>#REF!</v>
      </c>
      <c r="X44" s="30" t="e">
        <f>IF(#REF!="z",#REF!,IF(#REF!="x",#REF!*(-1),0))</f>
        <v>#REF!</v>
      </c>
      <c r="Y44" s="30" t="e">
        <f>IF(#REF!="z",#REF!,IF(#REF!="x",#REF!*(-1),0))</f>
        <v>#REF!</v>
      </c>
      <c r="Z44" s="31" t="e">
        <f t="shared" si="11"/>
        <v>#REF!</v>
      </c>
      <c r="AA44" s="30" t="e">
        <f>IF(#REF!="z",#REF!,IF(#REF!="x",#REF!*(-1),0))</f>
        <v>#REF!</v>
      </c>
      <c r="AB44" s="30" t="e">
        <f>IF(#REF!="z",#REF!,IF(#REF!="x",#REF!*(-1),0))</f>
        <v>#REF!</v>
      </c>
      <c r="AC44" s="30" t="e">
        <f>IF(#REF!="z",#REF!,IF(#REF!="x",#REF!*(-1),0))</f>
        <v>#REF!</v>
      </c>
      <c r="AD44" s="31" t="e">
        <f t="shared" si="12"/>
        <v>#REF!</v>
      </c>
    </row>
    <row r="45" spans="1:30" s="85" customFormat="1" ht="12.75" customHeight="1">
      <c r="A45" s="53"/>
      <c r="E45" s="86"/>
      <c r="S45" s="87"/>
      <c r="T45" s="87"/>
      <c r="U45" s="90"/>
      <c r="V45" s="29" t="e">
        <f>IF(#REF!&lt;175.508,10^(0.75194503*((LOG10(#REF!/175.508))^2)),1)</f>
        <v>#REF!</v>
      </c>
      <c r="W45" s="30" t="e">
        <f>IF(#REF!="z",#REF!,IF(#REF!="x",#REF!*(-1),0))</f>
        <v>#REF!</v>
      </c>
      <c r="X45" s="30" t="e">
        <f>IF(#REF!="z",#REF!,IF(#REF!="x",#REF!*(-1),0))</f>
        <v>#REF!</v>
      </c>
      <c r="Y45" s="30" t="e">
        <f>IF(#REF!="z",#REF!,IF(#REF!="x",#REF!*(-1),0))</f>
        <v>#REF!</v>
      </c>
      <c r="Z45" s="31" t="e">
        <f t="shared" si="11"/>
        <v>#REF!</v>
      </c>
      <c r="AA45" s="30" t="e">
        <f>IF(#REF!="z",#REF!,IF(#REF!="x",#REF!*(-1),0))</f>
        <v>#REF!</v>
      </c>
      <c r="AB45" s="30" t="e">
        <f>IF(#REF!="z",#REF!,IF(#REF!="x",#REF!*(-1),0))</f>
        <v>#REF!</v>
      </c>
      <c r="AC45" s="30" t="e">
        <f>IF(#REF!="z",#REF!,IF(#REF!="x",#REF!*(-1),0))</f>
        <v>#REF!</v>
      </c>
      <c r="AD45" s="31" t="e">
        <f t="shared" si="12"/>
        <v>#REF!</v>
      </c>
    </row>
    <row r="46" spans="1:30" s="85" customFormat="1" ht="12.75" customHeight="1">
      <c r="A46" s="53"/>
      <c r="E46" s="86"/>
      <c r="S46" s="87"/>
      <c r="T46" s="87"/>
      <c r="U46" s="90"/>
      <c r="V46" s="29" t="e">
        <f>IF(#REF!&lt;175.508,10^(0.75194503*((LOG10(#REF!/175.508))^2)),1)</f>
        <v>#REF!</v>
      </c>
      <c r="W46" s="30" t="e">
        <f>IF(#REF!="z",#REF!,IF(#REF!="x",#REF!*(-1),0))</f>
        <v>#REF!</v>
      </c>
      <c r="X46" s="30" t="e">
        <f>IF(#REF!="z",#REF!,IF(#REF!="x",#REF!*(-1),0))</f>
        <v>#REF!</v>
      </c>
      <c r="Y46" s="30" t="e">
        <f>IF(#REF!="z",#REF!,IF(#REF!="x",#REF!*(-1),0))</f>
        <v>#REF!</v>
      </c>
      <c r="Z46" s="31" t="e">
        <f t="shared" si="11"/>
        <v>#REF!</v>
      </c>
      <c r="AA46" s="30" t="e">
        <f>IF(#REF!="z",#REF!,IF(#REF!="x",#REF!*(-1),0))</f>
        <v>#REF!</v>
      </c>
      <c r="AB46" s="30" t="e">
        <f>IF(#REF!="z",#REF!,IF(#REF!="x",#REF!*(-1),0))</f>
        <v>#REF!</v>
      </c>
      <c r="AC46" s="30" t="e">
        <f>IF(#REF!="z",#REF!,IF(#REF!="x",#REF!*(-1),0))</f>
        <v>#REF!</v>
      </c>
      <c r="AD46" s="31" t="e">
        <f t="shared" si="12"/>
        <v>#REF!</v>
      </c>
    </row>
    <row r="47" spans="1:30" s="85" customFormat="1" ht="12.75" customHeight="1">
      <c r="A47" s="53"/>
      <c r="E47" s="86"/>
      <c r="S47" s="87"/>
      <c r="T47" s="87"/>
      <c r="U47" s="90"/>
      <c r="V47" s="29" t="e">
        <f>IF(#REF!&lt;175.508,10^(0.75194503*((LOG10(#REF!/175.508))^2)),1)</f>
        <v>#REF!</v>
      </c>
      <c r="W47" s="30" t="e">
        <f>IF(#REF!="z",#REF!,IF(#REF!="x",#REF!*(-1),0))</f>
        <v>#REF!</v>
      </c>
      <c r="X47" s="30" t="e">
        <f>IF(#REF!="z",#REF!,IF(#REF!="x",#REF!*(-1),0))</f>
        <v>#REF!</v>
      </c>
      <c r="Y47" s="30" t="e">
        <f>IF(#REF!="z",#REF!,IF(#REF!="x",#REF!*(-1),0))</f>
        <v>#REF!</v>
      </c>
      <c r="Z47" s="31" t="e">
        <f t="shared" si="11"/>
        <v>#REF!</v>
      </c>
      <c r="AA47" s="30" t="e">
        <f>IF(#REF!="z",#REF!,IF(#REF!="x",#REF!*(-1),0))</f>
        <v>#REF!</v>
      </c>
      <c r="AB47" s="30" t="e">
        <f>IF(#REF!="z",#REF!,IF(#REF!="x",#REF!*(-1),0))</f>
        <v>#REF!</v>
      </c>
      <c r="AC47" s="30" t="e">
        <f>IF(#REF!="z",#REF!,IF(#REF!="x",#REF!*(-1),0))</f>
        <v>#REF!</v>
      </c>
      <c r="AD47" s="31" t="e">
        <f t="shared" si="12"/>
        <v>#REF!</v>
      </c>
    </row>
    <row r="48" spans="1:30" s="85" customFormat="1" ht="12.75" customHeight="1">
      <c r="A48" s="53"/>
      <c r="E48" s="86"/>
      <c r="S48" s="87"/>
      <c r="T48" s="87"/>
      <c r="U48" s="90"/>
      <c r="V48" s="29" t="e">
        <f>IF(#REF!&lt;175.508,10^(0.75194503*((LOG10(#REF!/175.508))^2)),1)</f>
        <v>#REF!</v>
      </c>
      <c r="W48" s="30" t="e">
        <f>IF(#REF!="z",#REF!,IF(#REF!="x",#REF!*(-1),0))</f>
        <v>#REF!</v>
      </c>
      <c r="X48" s="30" t="e">
        <f>IF(#REF!="z",#REF!,IF(#REF!="x",#REF!*(-1),0))</f>
        <v>#REF!</v>
      </c>
      <c r="Y48" s="30" t="e">
        <f>IF(#REF!="z",#REF!,IF(#REF!="x",#REF!*(-1),0))</f>
        <v>#REF!</v>
      </c>
      <c r="Z48" s="31" t="e">
        <f t="shared" si="11"/>
        <v>#REF!</v>
      </c>
      <c r="AA48" s="30" t="e">
        <f>IF(#REF!="z",#REF!,IF(#REF!="x",#REF!*(-1),0))</f>
        <v>#REF!</v>
      </c>
      <c r="AB48" s="30" t="e">
        <f>IF(#REF!="z",#REF!,IF(#REF!="x",#REF!*(-1),0))</f>
        <v>#REF!</v>
      </c>
      <c r="AC48" s="30" t="e">
        <f>IF(#REF!="z",#REF!,IF(#REF!="x",#REF!*(-1),0))</f>
        <v>#REF!</v>
      </c>
      <c r="AD48" s="31" t="e">
        <f t="shared" si="12"/>
        <v>#REF!</v>
      </c>
    </row>
    <row r="49" spans="1:30" s="85" customFormat="1" ht="12.75" customHeight="1">
      <c r="A49" s="53"/>
      <c r="E49" s="86"/>
      <c r="S49" s="87"/>
      <c r="T49" s="87"/>
      <c r="U49" s="90"/>
      <c r="V49" s="29" t="e">
        <f>IF(#REF!&lt;175.508,10^(0.75194503*((LOG10(#REF!/175.508))^2)),1)</f>
        <v>#REF!</v>
      </c>
      <c r="W49" s="30" t="e">
        <f>IF(#REF!="z",#REF!,IF(#REF!="x",#REF!*(-1),0))</f>
        <v>#REF!</v>
      </c>
      <c r="X49" s="30" t="e">
        <f>IF(#REF!="z",#REF!,IF(#REF!="x",#REF!*(-1),0))</f>
        <v>#REF!</v>
      </c>
      <c r="Y49" s="30" t="e">
        <f>IF(#REF!="z",#REF!,IF(#REF!="x",#REF!*(-1),0))</f>
        <v>#REF!</v>
      </c>
      <c r="Z49" s="31" t="e">
        <f t="shared" si="11"/>
        <v>#REF!</v>
      </c>
      <c r="AA49" s="30" t="e">
        <f>IF(#REF!="z",#REF!,IF(#REF!="x",#REF!*(-1),0))</f>
        <v>#REF!</v>
      </c>
      <c r="AB49" s="30" t="e">
        <f>IF(#REF!="z",#REF!,IF(#REF!="x",#REF!*(-1),0))</f>
        <v>#REF!</v>
      </c>
      <c r="AC49" s="30" t="e">
        <f>IF(#REF!="z",#REF!,IF(#REF!="x",#REF!*(-1),0))</f>
        <v>#REF!</v>
      </c>
      <c r="AD49" s="31" t="e">
        <f t="shared" si="12"/>
        <v>#REF!</v>
      </c>
    </row>
    <row r="50" spans="1:30" s="85" customFormat="1" ht="12.75" customHeight="1">
      <c r="A50" s="53"/>
      <c r="E50" s="86"/>
      <c r="S50" s="87"/>
      <c r="T50" s="87"/>
      <c r="U50" s="90"/>
      <c r="V50" s="29" t="e">
        <f>IF(#REF!&lt;175.508,10^(0.75194503*((LOG10(#REF!/175.508))^2)),1)</f>
        <v>#REF!</v>
      </c>
      <c r="W50" s="30" t="e">
        <f>IF(#REF!="z",#REF!,IF(#REF!="x",#REF!*(-1),0))</f>
        <v>#REF!</v>
      </c>
      <c r="X50" s="30" t="e">
        <f>IF(#REF!="z",#REF!,IF(#REF!="x",#REF!*(-1),0))</f>
        <v>#REF!</v>
      </c>
      <c r="Y50" s="30" t="e">
        <f>IF(#REF!="z",#REF!,IF(#REF!="x",#REF!*(-1),0))</f>
        <v>#REF!</v>
      </c>
      <c r="Z50" s="31" t="e">
        <f t="shared" si="11"/>
        <v>#REF!</v>
      </c>
      <c r="AA50" s="30" t="e">
        <f>IF(#REF!="z",#REF!,IF(#REF!="x",#REF!*(-1),0))</f>
        <v>#REF!</v>
      </c>
      <c r="AB50" s="30" t="e">
        <f>IF(#REF!="z",#REF!,IF(#REF!="x",#REF!*(-1),0))</f>
        <v>#REF!</v>
      </c>
      <c r="AC50" s="30" t="e">
        <f>IF(#REF!="z",#REF!,IF(#REF!="x",#REF!*(-1),0))</f>
        <v>#REF!</v>
      </c>
      <c r="AD50" s="31" t="e">
        <f t="shared" si="12"/>
        <v>#REF!</v>
      </c>
    </row>
    <row r="51" spans="1:30" s="85" customFormat="1" ht="12.75" customHeight="1">
      <c r="A51" s="53"/>
      <c r="E51" s="86"/>
      <c r="S51" s="87"/>
      <c r="T51" s="87"/>
      <c r="U51" s="90"/>
      <c r="V51" s="29" t="e">
        <f>IF(#REF!&lt;175.508,10^(0.75194503*((LOG10(#REF!/175.508))^2)),1)</f>
        <v>#REF!</v>
      </c>
      <c r="W51" s="30" t="e">
        <f>IF(#REF!="z",#REF!,IF(#REF!="x",#REF!*(-1),0))</f>
        <v>#REF!</v>
      </c>
      <c r="X51" s="30" t="e">
        <f>IF(#REF!="z",#REF!,IF(#REF!="x",#REF!*(-1),0))</f>
        <v>#REF!</v>
      </c>
      <c r="Y51" s="30" t="e">
        <f>IF(#REF!="z",#REF!,IF(#REF!="x",#REF!*(-1),0))</f>
        <v>#REF!</v>
      </c>
      <c r="Z51" s="31" t="e">
        <f t="shared" si="11"/>
        <v>#REF!</v>
      </c>
      <c r="AA51" s="30" t="e">
        <f>IF(#REF!="z",#REF!,IF(#REF!="x",#REF!*(-1),0))</f>
        <v>#REF!</v>
      </c>
      <c r="AB51" s="30" t="e">
        <f>IF(#REF!="z",#REF!,IF(#REF!="x",#REF!*(-1),0))</f>
        <v>#REF!</v>
      </c>
      <c r="AC51" s="30" t="e">
        <f>IF(#REF!="z",#REF!,IF(#REF!="x",#REF!*(-1),0))</f>
        <v>#REF!</v>
      </c>
      <c r="AD51" s="31" t="e">
        <f t="shared" si="12"/>
        <v>#REF!</v>
      </c>
    </row>
    <row r="52" spans="1:30" s="85" customFormat="1" ht="12.75" customHeight="1">
      <c r="A52" s="53"/>
      <c r="E52" s="86"/>
      <c r="S52" s="87"/>
      <c r="T52" s="87"/>
      <c r="U52" s="90"/>
      <c r="V52" s="29" t="e">
        <f>IF(#REF!&lt;175.508,10^(0.75194503*((LOG10(#REF!/175.508))^2)),1)</f>
        <v>#REF!</v>
      </c>
      <c r="W52" s="30" t="e">
        <f>IF(#REF!="z",#REF!,IF(#REF!="x",#REF!*(-1),0))</f>
        <v>#REF!</v>
      </c>
      <c r="X52" s="30" t="e">
        <f>IF(#REF!="z",#REF!,IF(#REF!="x",#REF!*(-1),0))</f>
        <v>#REF!</v>
      </c>
      <c r="Y52" s="30" t="e">
        <f>IF(#REF!="z",#REF!,IF(#REF!="x",#REF!*(-1),0))</f>
        <v>#REF!</v>
      </c>
      <c r="Z52" s="31" t="e">
        <f t="shared" si="11"/>
        <v>#REF!</v>
      </c>
      <c r="AA52" s="30" t="e">
        <f>IF(#REF!="z",#REF!,IF(#REF!="x",#REF!*(-1),0))</f>
        <v>#REF!</v>
      </c>
      <c r="AB52" s="30" t="e">
        <f>IF(#REF!="z",#REF!,IF(#REF!="x",#REF!*(-1),0))</f>
        <v>#REF!</v>
      </c>
      <c r="AC52" s="30" t="e">
        <f>IF(#REF!="z",#REF!,IF(#REF!="x",#REF!*(-1),0))</f>
        <v>#REF!</v>
      </c>
      <c r="AD52" s="31" t="e">
        <f t="shared" si="12"/>
        <v>#REF!</v>
      </c>
    </row>
    <row r="53" spans="1:30" s="85" customFormat="1" ht="12.75" customHeight="1">
      <c r="A53" s="53"/>
      <c r="E53" s="86"/>
      <c r="S53" s="87"/>
      <c r="T53" s="87"/>
      <c r="U53" s="90"/>
      <c r="V53" s="29" t="e">
        <f>IF(#REF!&lt;175.508,10^(0.75194503*((LOG10(#REF!/175.508))^2)),1)</f>
        <v>#REF!</v>
      </c>
      <c r="W53" s="30" t="e">
        <f>IF(#REF!="z",#REF!,IF(#REF!="x",#REF!*(-1),0))</f>
        <v>#REF!</v>
      </c>
      <c r="X53" s="30" t="e">
        <f>IF(#REF!="z",#REF!,IF(#REF!="x",#REF!*(-1),0))</f>
        <v>#REF!</v>
      </c>
      <c r="Y53" s="30" t="e">
        <f>IF(#REF!="z",#REF!,IF(#REF!="x",#REF!*(-1),0))</f>
        <v>#REF!</v>
      </c>
      <c r="Z53" s="31" t="e">
        <f t="shared" si="11"/>
        <v>#REF!</v>
      </c>
      <c r="AA53" s="30" t="e">
        <f>IF(#REF!="z",#REF!,IF(#REF!="x",#REF!*(-1),0))</f>
        <v>#REF!</v>
      </c>
      <c r="AB53" s="30" t="e">
        <f>IF(#REF!="z",#REF!,IF(#REF!="x",#REF!*(-1),0))</f>
        <v>#REF!</v>
      </c>
      <c r="AC53" s="30" t="e">
        <f>IF(#REF!="z",#REF!,IF(#REF!="x",#REF!*(-1),0))</f>
        <v>#REF!</v>
      </c>
      <c r="AD53" s="31" t="e">
        <f t="shared" si="12"/>
        <v>#REF!</v>
      </c>
    </row>
    <row r="54" spans="1:30" s="85" customFormat="1" ht="12.75" customHeight="1">
      <c r="A54" s="53"/>
      <c r="E54" s="86"/>
      <c r="S54" s="87"/>
      <c r="T54" s="87"/>
      <c r="U54" s="90"/>
      <c r="V54" s="29" t="e">
        <f>IF(#REF!&lt;175.508,10^(0.75194503*((LOG10(#REF!/175.508))^2)),1)</f>
        <v>#REF!</v>
      </c>
      <c r="W54" s="30" t="e">
        <f>IF(#REF!="z",#REF!,IF(#REF!="x",#REF!*(-1),0))</f>
        <v>#REF!</v>
      </c>
      <c r="X54" s="30" t="e">
        <f>IF(#REF!="z",#REF!,IF(#REF!="x",#REF!*(-1),0))</f>
        <v>#REF!</v>
      </c>
      <c r="Y54" s="30" t="e">
        <f>IF(#REF!="z",#REF!,IF(#REF!="x",#REF!*(-1),0))</f>
        <v>#REF!</v>
      </c>
      <c r="Z54" s="31" t="e">
        <f t="shared" si="11"/>
        <v>#REF!</v>
      </c>
      <c r="AA54" s="30" t="e">
        <f>IF(#REF!="z",#REF!,IF(#REF!="x",#REF!*(-1),0))</f>
        <v>#REF!</v>
      </c>
      <c r="AB54" s="30" t="e">
        <f>IF(#REF!="z",#REF!,IF(#REF!="x",#REF!*(-1),0))</f>
        <v>#REF!</v>
      </c>
      <c r="AC54" s="30" t="e">
        <f>IF(#REF!="z",#REF!,IF(#REF!="x",#REF!*(-1),0))</f>
        <v>#REF!</v>
      </c>
      <c r="AD54" s="31" t="e">
        <f t="shared" si="12"/>
        <v>#REF!</v>
      </c>
    </row>
    <row r="55" spans="1:30" s="85" customFormat="1" ht="12.75" customHeight="1">
      <c r="A55" s="53"/>
      <c r="E55" s="86"/>
      <c r="S55" s="87"/>
      <c r="T55" s="87"/>
      <c r="U55" s="90"/>
      <c r="V55" s="29" t="e">
        <f>IF(#REF!&lt;175.508,10^(0.75194503*((LOG10(#REF!/175.508))^2)),1)</f>
        <v>#REF!</v>
      </c>
      <c r="W55" s="30" t="e">
        <f>IF(#REF!="z",#REF!,IF(#REF!="x",#REF!*(-1),0))</f>
        <v>#REF!</v>
      </c>
      <c r="X55" s="30" t="e">
        <f>IF(#REF!="z",#REF!,IF(#REF!="x",#REF!*(-1),0))</f>
        <v>#REF!</v>
      </c>
      <c r="Y55" s="30" t="e">
        <f>IF(#REF!="z",#REF!,IF(#REF!="x",#REF!*(-1),0))</f>
        <v>#REF!</v>
      </c>
      <c r="Z55" s="31" t="e">
        <f t="shared" si="11"/>
        <v>#REF!</v>
      </c>
      <c r="AA55" s="30" t="e">
        <f>IF(#REF!="z",#REF!,IF(#REF!="x",#REF!*(-1),0))</f>
        <v>#REF!</v>
      </c>
      <c r="AB55" s="30" t="e">
        <f>IF(#REF!="z",#REF!,IF(#REF!="x",#REF!*(-1),0))</f>
        <v>#REF!</v>
      </c>
      <c r="AC55" s="30" t="e">
        <f>IF(#REF!="z",#REF!,IF(#REF!="x",#REF!*(-1),0))</f>
        <v>#REF!</v>
      </c>
      <c r="AD55" s="31" t="e">
        <f t="shared" si="12"/>
        <v>#REF!</v>
      </c>
    </row>
    <row r="56" spans="1:30" s="85" customFormat="1" ht="12.75" customHeight="1">
      <c r="A56" s="53"/>
      <c r="E56" s="86"/>
      <c r="S56" s="87"/>
      <c r="T56" s="87"/>
      <c r="U56" s="90"/>
      <c r="V56" s="29" t="e">
        <f>IF(#REF!&lt;175.508,10^(0.75194503*((LOG10(#REF!/175.508))^2)),1)</f>
        <v>#REF!</v>
      </c>
      <c r="W56" s="30" t="e">
        <f>IF(#REF!="z",#REF!,IF(#REF!="x",#REF!*(-1),0))</f>
        <v>#REF!</v>
      </c>
      <c r="X56" s="30" t="e">
        <f>IF(#REF!="z",#REF!,IF(#REF!="x",#REF!*(-1),0))</f>
        <v>#REF!</v>
      </c>
      <c r="Y56" s="30" t="e">
        <f>IF(#REF!="z",#REF!,IF(#REF!="x",#REF!*(-1),0))</f>
        <v>#REF!</v>
      </c>
      <c r="Z56" s="31" t="e">
        <f aca="true" t="shared" si="13" ref="Z56:Z64">IF(AND(W56&lt;0,X56&lt;0,Y56&lt;0),0,MAX(W56:Y56))</f>
        <v>#REF!</v>
      </c>
      <c r="AA56" s="30" t="e">
        <f>IF(#REF!="z",#REF!,IF(#REF!="x",#REF!*(-1),0))</f>
        <v>#REF!</v>
      </c>
      <c r="AB56" s="30" t="e">
        <f>IF(#REF!="z",#REF!,IF(#REF!="x",#REF!*(-1),0))</f>
        <v>#REF!</v>
      </c>
      <c r="AC56" s="30" t="e">
        <f>IF(#REF!="z",#REF!,IF(#REF!="x",#REF!*(-1),0))</f>
        <v>#REF!</v>
      </c>
      <c r="AD56" s="31" t="e">
        <f aca="true" t="shared" si="14" ref="AD56:AD64">IF(AND(AA56&lt;0,AB56&lt;0,AC56&lt;0),0,MAX(AA56:AC56))</f>
        <v>#REF!</v>
      </c>
    </row>
    <row r="57" spans="1:30" s="85" customFormat="1" ht="12.75" customHeight="1">
      <c r="A57" s="53"/>
      <c r="E57" s="86"/>
      <c r="S57" s="87"/>
      <c r="T57" s="87"/>
      <c r="U57" s="90"/>
      <c r="V57" s="29" t="e">
        <f>IF(#REF!&lt;175.508,10^(0.75194503*((LOG10(#REF!/175.508))^2)),1)</f>
        <v>#REF!</v>
      </c>
      <c r="W57" s="30" t="e">
        <f>IF(#REF!="z",#REF!,IF(#REF!="x",#REF!*(-1),0))</f>
        <v>#REF!</v>
      </c>
      <c r="X57" s="30" t="e">
        <f>IF(#REF!="z",#REF!,IF(#REF!="x",#REF!*(-1),0))</f>
        <v>#REF!</v>
      </c>
      <c r="Y57" s="30" t="e">
        <f>IF(#REF!="z",#REF!,IF(#REF!="x",#REF!*(-1),0))</f>
        <v>#REF!</v>
      </c>
      <c r="Z57" s="31" t="e">
        <f t="shared" si="13"/>
        <v>#REF!</v>
      </c>
      <c r="AA57" s="30" t="e">
        <f>IF(#REF!="z",#REF!,IF(#REF!="x",#REF!*(-1),0))</f>
        <v>#REF!</v>
      </c>
      <c r="AB57" s="30" t="e">
        <f>IF(#REF!="z",#REF!,IF(#REF!="x",#REF!*(-1),0))</f>
        <v>#REF!</v>
      </c>
      <c r="AC57" s="30" t="e">
        <f>IF(#REF!="z",#REF!,IF(#REF!="x",#REF!*(-1),0))</f>
        <v>#REF!</v>
      </c>
      <c r="AD57" s="31" t="e">
        <f t="shared" si="14"/>
        <v>#REF!</v>
      </c>
    </row>
    <row r="58" spans="1:30" s="85" customFormat="1" ht="12.75" customHeight="1">
      <c r="A58" s="53"/>
      <c r="E58" s="86"/>
      <c r="S58" s="87"/>
      <c r="T58" s="87"/>
      <c r="U58" s="90"/>
      <c r="V58" s="29" t="e">
        <f>IF(#REF!&lt;175.508,10^(0.75194503*((LOG10(#REF!/175.508))^2)),1)</f>
        <v>#REF!</v>
      </c>
      <c r="W58" s="30" t="e">
        <f>IF(#REF!="z",#REF!,IF(#REF!="x",#REF!*(-1),0))</f>
        <v>#REF!</v>
      </c>
      <c r="X58" s="30" t="e">
        <f>IF(#REF!="z",#REF!,IF(#REF!="x",#REF!*(-1),0))</f>
        <v>#REF!</v>
      </c>
      <c r="Y58" s="30" t="e">
        <f>IF(#REF!="z",#REF!,IF(#REF!="x",#REF!*(-1),0))</f>
        <v>#REF!</v>
      </c>
      <c r="Z58" s="31" t="e">
        <f t="shared" si="13"/>
        <v>#REF!</v>
      </c>
      <c r="AA58" s="30" t="e">
        <f>IF(#REF!="z",#REF!,IF(#REF!="x",#REF!*(-1),0))</f>
        <v>#REF!</v>
      </c>
      <c r="AB58" s="30" t="e">
        <f>IF(#REF!="z",#REF!,IF(#REF!="x",#REF!*(-1),0))</f>
        <v>#REF!</v>
      </c>
      <c r="AC58" s="30" t="e">
        <f>IF(#REF!="z",#REF!,IF(#REF!="x",#REF!*(-1),0))</f>
        <v>#REF!</v>
      </c>
      <c r="AD58" s="31" t="e">
        <f t="shared" si="14"/>
        <v>#REF!</v>
      </c>
    </row>
    <row r="59" spans="1:30" s="85" customFormat="1" ht="12.75" customHeight="1">
      <c r="A59" s="53"/>
      <c r="E59" s="86"/>
      <c r="S59" s="87"/>
      <c r="T59" s="87"/>
      <c r="U59" s="90"/>
      <c r="V59" s="29" t="e">
        <f>IF(#REF!&lt;175.508,10^(0.75194503*((LOG10(#REF!/175.508))^2)),1)</f>
        <v>#REF!</v>
      </c>
      <c r="W59" s="30" t="e">
        <f>IF(#REF!="z",#REF!,IF(#REF!="x",#REF!*(-1),0))</f>
        <v>#REF!</v>
      </c>
      <c r="X59" s="30" t="e">
        <f>IF(#REF!="z",#REF!,IF(#REF!="x",#REF!*(-1),0))</f>
        <v>#REF!</v>
      </c>
      <c r="Y59" s="30" t="e">
        <f>IF(#REF!="z",#REF!,IF(#REF!="x",#REF!*(-1),0))</f>
        <v>#REF!</v>
      </c>
      <c r="Z59" s="31" t="e">
        <f t="shared" si="13"/>
        <v>#REF!</v>
      </c>
      <c r="AA59" s="30" t="e">
        <f>IF(#REF!="z",#REF!,IF(#REF!="x",#REF!*(-1),0))</f>
        <v>#REF!</v>
      </c>
      <c r="AB59" s="30" t="e">
        <f>IF(#REF!="z",#REF!,IF(#REF!="x",#REF!*(-1),0))</f>
        <v>#REF!</v>
      </c>
      <c r="AC59" s="30" t="e">
        <f>IF(#REF!="z",#REF!,IF(#REF!="x",#REF!*(-1),0))</f>
        <v>#REF!</v>
      </c>
      <c r="AD59" s="31" t="e">
        <f t="shared" si="14"/>
        <v>#REF!</v>
      </c>
    </row>
    <row r="60" spans="1:30" s="85" customFormat="1" ht="12.75" customHeight="1">
      <c r="A60" s="53"/>
      <c r="E60" s="86"/>
      <c r="S60" s="87"/>
      <c r="T60" s="87"/>
      <c r="U60" s="90"/>
      <c r="V60" s="29" t="e">
        <f>IF(#REF!&lt;175.508,10^(0.75194503*((LOG10(#REF!/175.508))^2)),1)</f>
        <v>#REF!</v>
      </c>
      <c r="W60" s="30" t="e">
        <f>IF(#REF!="z",#REF!,IF(#REF!="x",#REF!*(-1),0))</f>
        <v>#REF!</v>
      </c>
      <c r="X60" s="30" t="e">
        <f>IF(#REF!="z",#REF!,IF(#REF!="x",#REF!*(-1),0))</f>
        <v>#REF!</v>
      </c>
      <c r="Y60" s="30" t="e">
        <f>IF(#REF!="z",#REF!,IF(#REF!="x",#REF!*(-1),0))</f>
        <v>#REF!</v>
      </c>
      <c r="Z60" s="31" t="e">
        <f t="shared" si="13"/>
        <v>#REF!</v>
      </c>
      <c r="AA60" s="30" t="e">
        <f>IF(#REF!="z",#REF!,IF(#REF!="x",#REF!*(-1),0))</f>
        <v>#REF!</v>
      </c>
      <c r="AB60" s="30" t="e">
        <f>IF(#REF!="z",#REF!,IF(#REF!="x",#REF!*(-1),0))</f>
        <v>#REF!</v>
      </c>
      <c r="AC60" s="30" t="e">
        <f>IF(#REF!="z",#REF!,IF(#REF!="x",#REF!*(-1),0))</f>
        <v>#REF!</v>
      </c>
      <c r="AD60" s="31" t="e">
        <f t="shared" si="14"/>
        <v>#REF!</v>
      </c>
    </row>
    <row r="61" spans="1:30" s="85" customFormat="1" ht="12.75" customHeight="1">
      <c r="A61" s="53"/>
      <c r="E61" s="86"/>
      <c r="S61" s="87"/>
      <c r="T61" s="87"/>
      <c r="U61" s="90"/>
      <c r="V61" s="29" t="e">
        <f>IF(#REF!&lt;175.508,10^(0.75194503*((LOG10(#REF!/175.508))^2)),1)</f>
        <v>#REF!</v>
      </c>
      <c r="W61" s="30" t="e">
        <f>IF(#REF!="z",#REF!,IF(#REF!="x",#REF!*(-1),0))</f>
        <v>#REF!</v>
      </c>
      <c r="X61" s="30" t="e">
        <f>IF(#REF!="z",#REF!,IF(#REF!="x",#REF!*(-1),0))</f>
        <v>#REF!</v>
      </c>
      <c r="Y61" s="30" t="e">
        <f>IF(#REF!="z",#REF!,IF(#REF!="x",#REF!*(-1),0))</f>
        <v>#REF!</v>
      </c>
      <c r="Z61" s="31" t="e">
        <f t="shared" si="13"/>
        <v>#REF!</v>
      </c>
      <c r="AA61" s="30" t="e">
        <f>IF(#REF!="z",#REF!,IF(#REF!="x",#REF!*(-1),0))</f>
        <v>#REF!</v>
      </c>
      <c r="AB61" s="30" t="e">
        <f>IF(#REF!="z",#REF!,IF(#REF!="x",#REF!*(-1),0))</f>
        <v>#REF!</v>
      </c>
      <c r="AC61" s="30" t="e">
        <f>IF(#REF!="z",#REF!,IF(#REF!="x",#REF!*(-1),0))</f>
        <v>#REF!</v>
      </c>
      <c r="AD61" s="31" t="e">
        <f t="shared" si="14"/>
        <v>#REF!</v>
      </c>
    </row>
    <row r="62" spans="1:30" s="85" customFormat="1" ht="12.75" customHeight="1">
      <c r="A62" s="53"/>
      <c r="E62" s="86"/>
      <c r="S62" s="87"/>
      <c r="T62" s="87"/>
      <c r="U62" s="90"/>
      <c r="V62" s="29" t="e">
        <f>IF(#REF!&lt;175.508,10^(0.75194503*((LOG10(#REF!/175.508))^2)),1)</f>
        <v>#REF!</v>
      </c>
      <c r="W62" s="30" t="e">
        <f>IF(#REF!="z",#REF!,IF(#REF!="x",#REF!*(-1),0))</f>
        <v>#REF!</v>
      </c>
      <c r="X62" s="30" t="e">
        <f>IF(#REF!="z",#REF!,IF(#REF!="x",#REF!*(-1),0))</f>
        <v>#REF!</v>
      </c>
      <c r="Y62" s="30" t="e">
        <f>IF(#REF!="z",#REF!,IF(#REF!="x",#REF!*(-1),0))</f>
        <v>#REF!</v>
      </c>
      <c r="Z62" s="31" t="e">
        <f t="shared" si="13"/>
        <v>#REF!</v>
      </c>
      <c r="AA62" s="30" t="e">
        <f>IF(#REF!="z",#REF!,IF(#REF!="x",#REF!*(-1),0))</f>
        <v>#REF!</v>
      </c>
      <c r="AB62" s="30" t="e">
        <f>IF(#REF!="z",#REF!,IF(#REF!="x",#REF!*(-1),0))</f>
        <v>#REF!</v>
      </c>
      <c r="AC62" s="30" t="e">
        <f>IF(#REF!="z",#REF!,IF(#REF!="x",#REF!*(-1),0))</f>
        <v>#REF!</v>
      </c>
      <c r="AD62" s="31" t="e">
        <f t="shared" si="14"/>
        <v>#REF!</v>
      </c>
    </row>
    <row r="63" spans="1:30" s="85" customFormat="1" ht="12.75" customHeight="1">
      <c r="A63" s="53"/>
      <c r="B63"/>
      <c r="C63"/>
      <c r="D63"/>
      <c r="E63" s="54"/>
      <c r="F63"/>
      <c r="G63"/>
      <c r="H63"/>
      <c r="I63"/>
      <c r="J63"/>
      <c r="K63"/>
      <c r="L63"/>
      <c r="M63"/>
      <c r="N63"/>
      <c r="O63"/>
      <c r="P63"/>
      <c r="Q63"/>
      <c r="R63"/>
      <c r="S63" s="66"/>
      <c r="T63" s="66"/>
      <c r="U63" s="90"/>
      <c r="V63" s="29" t="e">
        <f>IF(#REF!&lt;175.508,10^(0.75194503*((LOG10(#REF!/175.508))^2)),1)</f>
        <v>#REF!</v>
      </c>
      <c r="W63" s="30" t="e">
        <f>IF(#REF!="z",#REF!,IF(#REF!="x",#REF!*(-1),0))</f>
        <v>#REF!</v>
      </c>
      <c r="X63" s="30" t="e">
        <f>IF(#REF!="z",#REF!,IF(#REF!="x",#REF!*(-1),0))</f>
        <v>#REF!</v>
      </c>
      <c r="Y63" s="30" t="e">
        <f>IF(#REF!="z",#REF!,IF(#REF!="x",#REF!*(-1),0))</f>
        <v>#REF!</v>
      </c>
      <c r="Z63" s="31" t="e">
        <f t="shared" si="13"/>
        <v>#REF!</v>
      </c>
      <c r="AA63" s="30" t="e">
        <f>IF(#REF!="z",#REF!,IF(#REF!="x",#REF!*(-1),0))</f>
        <v>#REF!</v>
      </c>
      <c r="AB63" s="30" t="e">
        <f>IF(#REF!="z",#REF!,IF(#REF!="x",#REF!*(-1),0))</f>
        <v>#REF!</v>
      </c>
      <c r="AC63" s="30" t="e">
        <f>IF(#REF!="z",#REF!,IF(#REF!="x",#REF!*(-1),0))</f>
        <v>#REF!</v>
      </c>
      <c r="AD63" s="31" t="e">
        <f t="shared" si="14"/>
        <v>#REF!</v>
      </c>
    </row>
    <row r="64" spans="1:30" s="85" customFormat="1" ht="12.75" customHeight="1">
      <c r="A64" s="53"/>
      <c r="B64"/>
      <c r="C64"/>
      <c r="D64"/>
      <c r="E64" s="54"/>
      <c r="F64"/>
      <c r="G64"/>
      <c r="H64"/>
      <c r="I64"/>
      <c r="J64"/>
      <c r="K64"/>
      <c r="L64"/>
      <c r="M64"/>
      <c r="N64"/>
      <c r="O64"/>
      <c r="P64"/>
      <c r="Q64"/>
      <c r="R64"/>
      <c r="S64" s="66"/>
      <c r="T64" s="66"/>
      <c r="U64" s="90"/>
      <c r="V64" s="29" t="e">
        <f>IF(#REF!&lt;175.508,10^(0.75194503*((LOG10(#REF!/175.508))^2)),1)</f>
        <v>#REF!</v>
      </c>
      <c r="W64" s="30" t="e">
        <f>IF(#REF!="z",#REF!,IF(#REF!="x",#REF!*(-1),0))</f>
        <v>#REF!</v>
      </c>
      <c r="X64" s="30" t="e">
        <f>IF(#REF!="z",#REF!,IF(#REF!="x",#REF!*(-1),0))</f>
        <v>#REF!</v>
      </c>
      <c r="Y64" s="30" t="e">
        <f>IF(#REF!="z",#REF!,IF(#REF!="x",#REF!*(-1),0))</f>
        <v>#REF!</v>
      </c>
      <c r="Z64" s="31" t="e">
        <f t="shared" si="13"/>
        <v>#REF!</v>
      </c>
      <c r="AA64" s="30" t="e">
        <f>IF(#REF!="z",#REF!,IF(#REF!="x",#REF!*(-1),0))</f>
        <v>#REF!</v>
      </c>
      <c r="AB64" s="30" t="e">
        <f>IF(#REF!="z",#REF!,IF(#REF!="x",#REF!*(-1),0))</f>
        <v>#REF!</v>
      </c>
      <c r="AC64" s="30" t="e">
        <f>IF(#REF!="z",#REF!,IF(#REF!="x",#REF!*(-1),0))</f>
        <v>#REF!</v>
      </c>
      <c r="AD64" s="31" t="e">
        <f t="shared" si="14"/>
        <v>#REF!</v>
      </c>
    </row>
    <row r="65" spans="1:30" s="85" customFormat="1" ht="12.75" customHeight="1">
      <c r="A65" s="53"/>
      <c r="B65"/>
      <c r="C65"/>
      <c r="D65"/>
      <c r="E65" s="54"/>
      <c r="F65"/>
      <c r="G65"/>
      <c r="H65"/>
      <c r="I65"/>
      <c r="J65"/>
      <c r="K65"/>
      <c r="L65"/>
      <c r="M65"/>
      <c r="N65"/>
      <c r="O65"/>
      <c r="P65"/>
      <c r="Q65"/>
      <c r="R65"/>
      <c r="S65" s="66"/>
      <c r="T65" s="66"/>
      <c r="U65" s="90"/>
      <c r="V65" s="29" t="e">
        <f>IF(#REF!&lt;175.508,10^(0.75194503*((LOG10(#REF!/175.508))^2)),1)</f>
        <v>#REF!</v>
      </c>
      <c r="W65" s="30" t="e">
        <f>IF(#REF!="z",#REF!,IF(#REF!="x",#REF!*(-1),0))</f>
        <v>#REF!</v>
      </c>
      <c r="X65" s="30" t="e">
        <f>IF(#REF!="z",#REF!,IF(#REF!="x",#REF!*(-1),0))</f>
        <v>#REF!</v>
      </c>
      <c r="Y65" s="30" t="e">
        <f>IF(#REF!="z",#REF!,IF(#REF!="x",#REF!*(-1),0))</f>
        <v>#REF!</v>
      </c>
      <c r="Z65" s="31" t="e">
        <f aca="true" t="shared" si="15" ref="Z65:Z74">IF(AND(W65&lt;0,X65&lt;0,Y65&lt;0),0,MAX(W65:Y65))</f>
        <v>#REF!</v>
      </c>
      <c r="AA65" s="30" t="e">
        <f>IF(#REF!="z",#REF!,IF(#REF!="x",#REF!*(-1),0))</f>
        <v>#REF!</v>
      </c>
      <c r="AB65" s="30" t="e">
        <f>IF(#REF!="z",#REF!,IF(#REF!="x",#REF!*(-1),0))</f>
        <v>#REF!</v>
      </c>
      <c r="AC65" s="30" t="e">
        <f>IF(#REF!="z",#REF!,IF(#REF!="x",#REF!*(-1),0))</f>
        <v>#REF!</v>
      </c>
      <c r="AD65" s="31" t="e">
        <f aca="true" t="shared" si="16" ref="AD65:AD74">IF(AND(AA65&lt;0,AB65&lt;0,AC65&lt;0),0,MAX(AA65:AC65))</f>
        <v>#REF!</v>
      </c>
    </row>
    <row r="66" spans="1:30" s="85" customFormat="1" ht="12.75" customHeight="1">
      <c r="A66" s="53"/>
      <c r="B66"/>
      <c r="C66"/>
      <c r="D66"/>
      <c r="E66" s="54"/>
      <c r="F66"/>
      <c r="G66"/>
      <c r="H66"/>
      <c r="I66"/>
      <c r="J66"/>
      <c r="K66"/>
      <c r="L66"/>
      <c r="M66"/>
      <c r="N66"/>
      <c r="O66"/>
      <c r="P66"/>
      <c r="Q66"/>
      <c r="R66"/>
      <c r="S66" s="66"/>
      <c r="T66" s="66"/>
      <c r="U66" s="90"/>
      <c r="V66" s="29" t="e">
        <f>IF(#REF!&lt;175.508,10^(0.75194503*((LOG10(#REF!/175.508))^2)),1)</f>
        <v>#REF!</v>
      </c>
      <c r="W66" s="30" t="e">
        <f>IF(#REF!="z",#REF!,IF(#REF!="x",#REF!*(-1),0))</f>
        <v>#REF!</v>
      </c>
      <c r="X66" s="30" t="e">
        <f>IF(#REF!="z",#REF!,IF(#REF!="x",#REF!*(-1),0))</f>
        <v>#REF!</v>
      </c>
      <c r="Y66" s="30" t="e">
        <f>IF(#REF!="z",#REF!,IF(#REF!="x",#REF!*(-1),0))</f>
        <v>#REF!</v>
      </c>
      <c r="Z66" s="31" t="e">
        <f t="shared" si="15"/>
        <v>#REF!</v>
      </c>
      <c r="AA66" s="30" t="e">
        <f>IF(#REF!="z",#REF!,IF(#REF!="x",#REF!*(-1),0))</f>
        <v>#REF!</v>
      </c>
      <c r="AB66" s="30" t="e">
        <f>IF(#REF!="z",#REF!,IF(#REF!="x",#REF!*(-1),0))</f>
        <v>#REF!</v>
      </c>
      <c r="AC66" s="30" t="e">
        <f>IF(#REF!="z",#REF!,IF(#REF!="x",#REF!*(-1),0))</f>
        <v>#REF!</v>
      </c>
      <c r="AD66" s="31" t="e">
        <f t="shared" si="16"/>
        <v>#REF!</v>
      </c>
    </row>
    <row r="67" spans="1:30" s="85" customFormat="1" ht="12.75" customHeight="1">
      <c r="A67" s="53"/>
      <c r="B67"/>
      <c r="C67"/>
      <c r="D67"/>
      <c r="E67" s="54"/>
      <c r="F67"/>
      <c r="G67"/>
      <c r="H67"/>
      <c r="I67"/>
      <c r="J67"/>
      <c r="K67"/>
      <c r="L67"/>
      <c r="M67"/>
      <c r="N67"/>
      <c r="O67"/>
      <c r="P67"/>
      <c r="Q67"/>
      <c r="R67"/>
      <c r="S67" s="66"/>
      <c r="T67" s="66"/>
      <c r="U67" s="90"/>
      <c r="V67" s="29" t="e">
        <f>IF(#REF!&lt;175.508,10^(0.75194503*((LOG10(#REF!/175.508))^2)),1)</f>
        <v>#REF!</v>
      </c>
      <c r="W67" s="30" t="e">
        <f>IF(#REF!="z",#REF!,IF(#REF!="x",#REF!*(-1),0))</f>
        <v>#REF!</v>
      </c>
      <c r="X67" s="30" t="e">
        <f>IF(#REF!="z",#REF!,IF(#REF!="x",#REF!*(-1),0))</f>
        <v>#REF!</v>
      </c>
      <c r="Y67" s="30" t="e">
        <f>IF(#REF!="z",#REF!,IF(#REF!="x",#REF!*(-1),0))</f>
        <v>#REF!</v>
      </c>
      <c r="Z67" s="31" t="e">
        <f t="shared" si="15"/>
        <v>#REF!</v>
      </c>
      <c r="AA67" s="30" t="e">
        <f>IF(#REF!="z",#REF!,IF(#REF!="x",#REF!*(-1),0))</f>
        <v>#REF!</v>
      </c>
      <c r="AB67" s="30" t="e">
        <f>IF(#REF!="z",#REF!,IF(#REF!="x",#REF!*(-1),0))</f>
        <v>#REF!</v>
      </c>
      <c r="AC67" s="30" t="e">
        <f>IF(#REF!="z",#REF!,IF(#REF!="x",#REF!*(-1),0))</f>
        <v>#REF!</v>
      </c>
      <c r="AD67" s="31" t="e">
        <f t="shared" si="16"/>
        <v>#REF!</v>
      </c>
    </row>
    <row r="68" spans="1:30" s="85" customFormat="1" ht="12.75" customHeight="1">
      <c r="A68" s="53"/>
      <c r="B68"/>
      <c r="C68"/>
      <c r="D68"/>
      <c r="E68" s="54"/>
      <c r="F68"/>
      <c r="G68"/>
      <c r="H68"/>
      <c r="I68"/>
      <c r="J68"/>
      <c r="K68"/>
      <c r="L68"/>
      <c r="M68"/>
      <c r="N68"/>
      <c r="O68"/>
      <c r="P68"/>
      <c r="Q68"/>
      <c r="R68"/>
      <c r="S68" s="66"/>
      <c r="T68" s="66"/>
      <c r="U68" s="90"/>
      <c r="V68" s="29" t="e">
        <f>IF(#REF!&lt;175.508,10^(0.75194503*((LOG10(#REF!/175.508))^2)),1)</f>
        <v>#REF!</v>
      </c>
      <c r="W68" s="30" t="e">
        <f>IF(#REF!="z",#REF!,IF(#REF!="x",#REF!*(-1),0))</f>
        <v>#REF!</v>
      </c>
      <c r="X68" s="30" t="e">
        <f>IF(#REF!="z",#REF!,IF(#REF!="x",#REF!*(-1),0))</f>
        <v>#REF!</v>
      </c>
      <c r="Y68" s="30" t="e">
        <f>IF(#REF!="z",#REF!,IF(#REF!="x",#REF!*(-1),0))</f>
        <v>#REF!</v>
      </c>
      <c r="Z68" s="31" t="e">
        <f t="shared" si="15"/>
        <v>#REF!</v>
      </c>
      <c r="AA68" s="30" t="e">
        <f>IF(#REF!="z",#REF!,IF(#REF!="x",#REF!*(-1),0))</f>
        <v>#REF!</v>
      </c>
      <c r="AB68" s="30" t="e">
        <f>IF(#REF!="z",#REF!,IF(#REF!="x",#REF!*(-1),0))</f>
        <v>#REF!</v>
      </c>
      <c r="AC68" s="30" t="e">
        <f>IF(#REF!="z",#REF!,IF(#REF!="x",#REF!*(-1),0))</f>
        <v>#REF!</v>
      </c>
      <c r="AD68" s="31" t="e">
        <f t="shared" si="16"/>
        <v>#REF!</v>
      </c>
    </row>
    <row r="69" spans="1:30" s="85" customFormat="1" ht="12.75" customHeight="1">
      <c r="A69" s="53"/>
      <c r="B69"/>
      <c r="C69"/>
      <c r="D69"/>
      <c r="E69" s="54"/>
      <c r="F69"/>
      <c r="G69"/>
      <c r="H69"/>
      <c r="I69"/>
      <c r="J69"/>
      <c r="K69"/>
      <c r="L69"/>
      <c r="M69"/>
      <c r="N69"/>
      <c r="O69"/>
      <c r="P69"/>
      <c r="Q69"/>
      <c r="R69"/>
      <c r="S69" s="66"/>
      <c r="T69" s="66"/>
      <c r="U69" s="90"/>
      <c r="V69" s="29" t="e">
        <f>IF(#REF!&lt;175.508,10^(0.75194503*((LOG10(#REF!/175.508))^2)),1)</f>
        <v>#REF!</v>
      </c>
      <c r="W69" s="30" t="e">
        <f>IF(#REF!="z",#REF!,IF(#REF!="x",#REF!*(-1),0))</f>
        <v>#REF!</v>
      </c>
      <c r="X69" s="30" t="e">
        <f>IF(#REF!="z",#REF!,IF(#REF!="x",#REF!*(-1),0))</f>
        <v>#REF!</v>
      </c>
      <c r="Y69" s="30" t="e">
        <f>IF(#REF!="z",#REF!,IF(#REF!="x",#REF!*(-1),0))</f>
        <v>#REF!</v>
      </c>
      <c r="Z69" s="31" t="e">
        <f t="shared" si="15"/>
        <v>#REF!</v>
      </c>
      <c r="AA69" s="30" t="e">
        <f>IF(#REF!="z",#REF!,IF(#REF!="x",#REF!*(-1),0))</f>
        <v>#REF!</v>
      </c>
      <c r="AB69" s="30" t="e">
        <f>IF(#REF!="z",#REF!,IF(#REF!="x",#REF!*(-1),0))</f>
        <v>#REF!</v>
      </c>
      <c r="AC69" s="30" t="e">
        <f>IF(#REF!="z",#REF!,IF(#REF!="x",#REF!*(-1),0))</f>
        <v>#REF!</v>
      </c>
      <c r="AD69" s="31" t="e">
        <f t="shared" si="16"/>
        <v>#REF!</v>
      </c>
    </row>
    <row r="70" spans="1:30" s="85" customFormat="1" ht="12.75" customHeight="1">
      <c r="A70" s="53"/>
      <c r="B70"/>
      <c r="C70"/>
      <c r="D70"/>
      <c r="E70" s="54"/>
      <c r="F70"/>
      <c r="G70"/>
      <c r="H70"/>
      <c r="I70"/>
      <c r="J70"/>
      <c r="K70"/>
      <c r="L70"/>
      <c r="M70"/>
      <c r="N70"/>
      <c r="O70"/>
      <c r="P70"/>
      <c r="Q70"/>
      <c r="R70"/>
      <c r="S70" s="66"/>
      <c r="T70" s="66"/>
      <c r="U70" s="90"/>
      <c r="V70" s="29" t="e">
        <f>IF(#REF!&lt;175.508,10^(0.75194503*((LOG10(#REF!/175.508))^2)),1)</f>
        <v>#REF!</v>
      </c>
      <c r="W70" s="30" t="e">
        <f>IF(#REF!="z",#REF!,IF(#REF!="x",#REF!*(-1),0))</f>
        <v>#REF!</v>
      </c>
      <c r="X70" s="30" t="e">
        <f>IF(#REF!="z",#REF!,IF(#REF!="x",#REF!*(-1),0))</f>
        <v>#REF!</v>
      </c>
      <c r="Y70" s="30" t="e">
        <f>IF(#REF!="z",#REF!,IF(#REF!="x",#REF!*(-1),0))</f>
        <v>#REF!</v>
      </c>
      <c r="Z70" s="31" t="e">
        <f t="shared" si="15"/>
        <v>#REF!</v>
      </c>
      <c r="AA70" s="30" t="e">
        <f>IF(#REF!="z",#REF!,IF(#REF!="x",#REF!*(-1),0))</f>
        <v>#REF!</v>
      </c>
      <c r="AB70" s="30" t="e">
        <f>IF(#REF!="z",#REF!,IF(#REF!="x",#REF!*(-1),0))</f>
        <v>#REF!</v>
      </c>
      <c r="AC70" s="30" t="e">
        <f>IF(#REF!="z",#REF!,IF(#REF!="x",#REF!*(-1),0))</f>
        <v>#REF!</v>
      </c>
      <c r="AD70" s="31" t="e">
        <f t="shared" si="16"/>
        <v>#REF!</v>
      </c>
    </row>
    <row r="71" spans="1:30" s="85" customFormat="1" ht="12.75" customHeight="1">
      <c r="A71" s="53"/>
      <c r="B71"/>
      <c r="C71"/>
      <c r="D71"/>
      <c r="E71" s="54"/>
      <c r="F71"/>
      <c r="G71"/>
      <c r="H71"/>
      <c r="I71"/>
      <c r="J71"/>
      <c r="K71"/>
      <c r="L71"/>
      <c r="M71"/>
      <c r="N71"/>
      <c r="O71"/>
      <c r="P71"/>
      <c r="Q71"/>
      <c r="R71"/>
      <c r="S71" s="66"/>
      <c r="T71" s="66"/>
      <c r="U71" s="90"/>
      <c r="V71" s="29" t="e">
        <f>IF(#REF!&lt;175.508,10^(0.75194503*((LOG10(#REF!/175.508))^2)),1)</f>
        <v>#REF!</v>
      </c>
      <c r="W71" s="30" t="e">
        <f>IF(#REF!="z",#REF!,IF(#REF!="x",#REF!*(-1),0))</f>
        <v>#REF!</v>
      </c>
      <c r="X71" s="30" t="e">
        <f>IF(#REF!="z",#REF!,IF(#REF!="x",#REF!*(-1),0))</f>
        <v>#REF!</v>
      </c>
      <c r="Y71" s="30" t="e">
        <f>IF(#REF!="z",#REF!,IF(#REF!="x",#REF!*(-1),0))</f>
        <v>#REF!</v>
      </c>
      <c r="Z71" s="31" t="e">
        <f t="shared" si="15"/>
        <v>#REF!</v>
      </c>
      <c r="AA71" s="30" t="e">
        <f>IF(#REF!="z",#REF!,IF(#REF!="x",#REF!*(-1),0))</f>
        <v>#REF!</v>
      </c>
      <c r="AB71" s="30" t="e">
        <f>IF(#REF!="z",#REF!,IF(#REF!="x",#REF!*(-1),0))</f>
        <v>#REF!</v>
      </c>
      <c r="AC71" s="30" t="e">
        <f>IF(#REF!="z",#REF!,IF(#REF!="x",#REF!*(-1),0))</f>
        <v>#REF!</v>
      </c>
      <c r="AD71" s="31" t="e">
        <f t="shared" si="16"/>
        <v>#REF!</v>
      </c>
    </row>
    <row r="72" spans="1:30" s="85" customFormat="1" ht="12.75" customHeight="1">
      <c r="A72" s="53"/>
      <c r="B72"/>
      <c r="C72"/>
      <c r="D72"/>
      <c r="E72" s="54"/>
      <c r="F72"/>
      <c r="G72"/>
      <c r="H72"/>
      <c r="I72"/>
      <c r="J72"/>
      <c r="K72"/>
      <c r="L72"/>
      <c r="M72"/>
      <c r="N72"/>
      <c r="O72"/>
      <c r="P72"/>
      <c r="Q72"/>
      <c r="R72"/>
      <c r="S72" s="66"/>
      <c r="T72" s="66"/>
      <c r="U72" s="90"/>
      <c r="V72" s="29" t="e">
        <f>IF(#REF!&lt;175.508,10^(0.75194503*((LOG10(#REF!/175.508))^2)),1)</f>
        <v>#REF!</v>
      </c>
      <c r="W72" s="30" t="e">
        <f>IF(#REF!="z",#REF!,IF(#REF!="x",#REF!*(-1),0))</f>
        <v>#REF!</v>
      </c>
      <c r="X72" s="30" t="e">
        <f>IF(#REF!="z",#REF!,IF(#REF!="x",#REF!*(-1),0))</f>
        <v>#REF!</v>
      </c>
      <c r="Y72" s="30" t="e">
        <f>IF(#REF!="z",#REF!,IF(#REF!="x",#REF!*(-1),0))</f>
        <v>#REF!</v>
      </c>
      <c r="Z72" s="31" t="e">
        <f t="shared" si="15"/>
        <v>#REF!</v>
      </c>
      <c r="AA72" s="30" t="e">
        <f>IF(#REF!="z",#REF!,IF(#REF!="x",#REF!*(-1),0))</f>
        <v>#REF!</v>
      </c>
      <c r="AB72" s="30" t="e">
        <f>IF(#REF!="z",#REF!,IF(#REF!="x",#REF!*(-1),0))</f>
        <v>#REF!</v>
      </c>
      <c r="AC72" s="30" t="e">
        <f>IF(#REF!="z",#REF!,IF(#REF!="x",#REF!*(-1),0))</f>
        <v>#REF!</v>
      </c>
      <c r="AD72" s="31" t="e">
        <f t="shared" si="16"/>
        <v>#REF!</v>
      </c>
    </row>
    <row r="73" spans="1:30" s="85" customFormat="1" ht="12.75" customHeight="1">
      <c r="A73" s="53"/>
      <c r="B73"/>
      <c r="C73"/>
      <c r="D73"/>
      <c r="E73" s="54"/>
      <c r="F73"/>
      <c r="G73"/>
      <c r="H73"/>
      <c r="I73"/>
      <c r="J73"/>
      <c r="K73"/>
      <c r="L73"/>
      <c r="M73"/>
      <c r="N73"/>
      <c r="O73"/>
      <c r="P73"/>
      <c r="Q73"/>
      <c r="R73"/>
      <c r="S73" s="66"/>
      <c r="T73" s="66"/>
      <c r="U73" s="90"/>
      <c r="V73" s="29" t="e">
        <f>IF(#REF!&lt;175.508,10^(0.75194503*((LOG10(#REF!/175.508))^2)),1)</f>
        <v>#REF!</v>
      </c>
      <c r="W73" s="30" t="e">
        <f>IF(#REF!="z",#REF!,IF(#REF!="x",#REF!*(-1),0))</f>
        <v>#REF!</v>
      </c>
      <c r="X73" s="30" t="e">
        <f>IF(#REF!="z",#REF!,IF(#REF!="x",#REF!*(-1),0))</f>
        <v>#REF!</v>
      </c>
      <c r="Y73" s="30" t="e">
        <f>IF(#REF!="z",#REF!,IF(#REF!="x",#REF!*(-1),0))</f>
        <v>#REF!</v>
      </c>
      <c r="Z73" s="31" t="e">
        <f t="shared" si="15"/>
        <v>#REF!</v>
      </c>
      <c r="AA73" s="30" t="e">
        <f>IF(#REF!="z",#REF!,IF(#REF!="x",#REF!*(-1),0))</f>
        <v>#REF!</v>
      </c>
      <c r="AB73" s="30" t="e">
        <f>IF(#REF!="z",#REF!,IF(#REF!="x",#REF!*(-1),0))</f>
        <v>#REF!</v>
      </c>
      <c r="AC73" s="30" t="e">
        <f>IF(#REF!="z",#REF!,IF(#REF!="x",#REF!*(-1),0))</f>
        <v>#REF!</v>
      </c>
      <c r="AD73" s="31" t="e">
        <f t="shared" si="16"/>
        <v>#REF!</v>
      </c>
    </row>
    <row r="74" spans="1:30" s="85" customFormat="1" ht="12.75" customHeight="1">
      <c r="A74" s="53"/>
      <c r="B74"/>
      <c r="C74"/>
      <c r="D74"/>
      <c r="E74" s="54"/>
      <c r="F74"/>
      <c r="G74"/>
      <c r="H74"/>
      <c r="I74"/>
      <c r="J74"/>
      <c r="K74"/>
      <c r="L74"/>
      <c r="M74"/>
      <c r="N74"/>
      <c r="O74"/>
      <c r="P74"/>
      <c r="Q74"/>
      <c r="R74"/>
      <c r="S74" s="66"/>
      <c r="T74" s="66"/>
      <c r="U74" s="90"/>
      <c r="V74" s="29" t="e">
        <f>IF(#REF!&lt;175.508,10^(0.75194503*((LOG10(#REF!/175.508))^2)),1)</f>
        <v>#REF!</v>
      </c>
      <c r="W74" s="30" t="e">
        <f>IF(#REF!="z",#REF!,IF(#REF!="x",#REF!*(-1),0))</f>
        <v>#REF!</v>
      </c>
      <c r="X74" s="30" t="e">
        <f>IF(#REF!="z",#REF!,IF(#REF!="x",#REF!*(-1),0))</f>
        <v>#REF!</v>
      </c>
      <c r="Y74" s="30" t="e">
        <f>IF(#REF!="z",#REF!,IF(#REF!="x",#REF!*(-1),0))</f>
        <v>#REF!</v>
      </c>
      <c r="Z74" s="31" t="e">
        <f t="shared" si="15"/>
        <v>#REF!</v>
      </c>
      <c r="AA74" s="30" t="e">
        <f>IF(#REF!="z",#REF!,IF(#REF!="x",#REF!*(-1),0))</f>
        <v>#REF!</v>
      </c>
      <c r="AB74" s="30" t="e">
        <f>IF(#REF!="z",#REF!,IF(#REF!="x",#REF!*(-1),0))</f>
        <v>#REF!</v>
      </c>
      <c r="AC74" s="30" t="e">
        <f>IF(#REF!="z",#REF!,IF(#REF!="x",#REF!*(-1),0))</f>
        <v>#REF!</v>
      </c>
      <c r="AD74" s="31" t="e">
        <f t="shared" si="16"/>
        <v>#REF!</v>
      </c>
    </row>
    <row r="75" spans="1:30" s="85" customFormat="1" ht="12.75" customHeight="1">
      <c r="A75" s="53"/>
      <c r="B75"/>
      <c r="C75"/>
      <c r="D75"/>
      <c r="E75" s="54"/>
      <c r="F75"/>
      <c r="G75"/>
      <c r="H75"/>
      <c r="I75"/>
      <c r="J75"/>
      <c r="K75"/>
      <c r="L75"/>
      <c r="M75"/>
      <c r="N75"/>
      <c r="O75"/>
      <c r="P75"/>
      <c r="Q75"/>
      <c r="R75"/>
      <c r="S75" s="66"/>
      <c r="T75" s="66"/>
      <c r="U75" s="90"/>
      <c r="V75" s="29" t="e">
        <f>IF(#REF!&lt;175.508,10^(0.75194503*((LOG10(#REF!/175.508))^2)),1)</f>
        <v>#REF!</v>
      </c>
      <c r="W75" s="30" t="e">
        <f>IF(#REF!="z",#REF!,IF(#REF!="x",#REF!*(-1),0))</f>
        <v>#REF!</v>
      </c>
      <c r="X75" s="30" t="e">
        <f>IF(#REF!="z",#REF!,IF(#REF!="x",#REF!*(-1),0))</f>
        <v>#REF!</v>
      </c>
      <c r="Y75" s="30" t="e">
        <f>IF(#REF!="z",#REF!,IF(#REF!="x",#REF!*(-1),0))</f>
        <v>#REF!</v>
      </c>
      <c r="Z75" s="31" t="e">
        <f>IF(AND(W75&lt;0,X75&lt;0,Y75&lt;0),0,MAX(W75:Y75))</f>
        <v>#REF!</v>
      </c>
      <c r="AA75" s="30" t="e">
        <f>IF(#REF!="z",#REF!,IF(#REF!="x",#REF!*(-1),0))</f>
        <v>#REF!</v>
      </c>
      <c r="AB75" s="30" t="e">
        <f>IF(#REF!="z",#REF!,IF(#REF!="x",#REF!*(-1),0))</f>
        <v>#REF!</v>
      </c>
      <c r="AC75" s="30" t="e">
        <f>IF(#REF!="z",#REF!,IF(#REF!="x",#REF!*(-1),0))</f>
        <v>#REF!</v>
      </c>
      <c r="AD75" s="31" t="e">
        <f>IF(AND(AA75&lt;0,AB75&lt;0,AC75&lt;0),0,MAX(AA75:AC75))</f>
        <v>#REF!</v>
      </c>
    </row>
    <row r="76" spans="1:30" s="85" customFormat="1" ht="12.75" customHeight="1">
      <c r="A76" s="53"/>
      <c r="B76"/>
      <c r="C76"/>
      <c r="D76"/>
      <c r="E76" s="54"/>
      <c r="F76"/>
      <c r="G76"/>
      <c r="H76"/>
      <c r="I76"/>
      <c r="J76"/>
      <c r="K76"/>
      <c r="L76"/>
      <c r="M76"/>
      <c r="N76"/>
      <c r="O76"/>
      <c r="P76"/>
      <c r="Q76"/>
      <c r="R76"/>
      <c r="S76" s="66"/>
      <c r="T76" s="66"/>
      <c r="V76" s="29" t="e">
        <f>IF(#REF!&lt;175.508,10^(0.75194503*((LOG10(#REF!/175.508))^2)),1)</f>
        <v>#REF!</v>
      </c>
      <c r="W76" s="30" t="e">
        <f>IF(#REF!="z",#REF!,IF(#REF!="x",#REF!*(-1),0))</f>
        <v>#REF!</v>
      </c>
      <c r="X76" s="30" t="e">
        <f>IF(#REF!="z",#REF!,IF(#REF!="x",#REF!*(-1),0))</f>
        <v>#REF!</v>
      </c>
      <c r="Y76" s="30" t="e">
        <f>IF(#REF!="z",#REF!,IF(#REF!="x",#REF!*(-1),0))</f>
        <v>#REF!</v>
      </c>
      <c r="Z76" s="31" t="e">
        <f>IF(AND(W76&lt;0,X76&lt;0,Y76&lt;0),0,MAX(W76:Y76))</f>
        <v>#REF!</v>
      </c>
      <c r="AA76" s="30" t="e">
        <f>IF(#REF!="z",#REF!,IF(#REF!="x",#REF!*(-1),0))</f>
        <v>#REF!</v>
      </c>
      <c r="AB76" s="30" t="e">
        <f>IF(#REF!="z",#REF!,IF(#REF!="x",#REF!*(-1),0))</f>
        <v>#REF!</v>
      </c>
      <c r="AC76" s="30" t="e">
        <f>IF(#REF!="z",#REF!,IF(#REF!="x",#REF!*(-1),0))</f>
        <v>#REF!</v>
      </c>
      <c r="AD76" s="31" t="e">
        <f>IF(AND(AA76&lt;0,AB76&lt;0,AC76&lt;0),0,MAX(AA76:AC76))</f>
        <v>#REF!</v>
      </c>
    </row>
    <row r="77" spans="1:30" s="85" customFormat="1" ht="12.75" customHeight="1">
      <c r="A77" s="53"/>
      <c r="B77"/>
      <c r="C77"/>
      <c r="D77"/>
      <c r="E77" s="54"/>
      <c r="F77"/>
      <c r="G77"/>
      <c r="H77"/>
      <c r="I77"/>
      <c r="J77"/>
      <c r="K77"/>
      <c r="L77"/>
      <c r="M77"/>
      <c r="N77"/>
      <c r="O77"/>
      <c r="P77"/>
      <c r="Q77"/>
      <c r="R77"/>
      <c r="S77" s="66"/>
      <c r="T77" s="66"/>
      <c r="V77" s="29" t="e">
        <f>IF(E29&lt;175.508,10^(0.75194503*((LOG10(E29/175.508))^2)),1)</f>
        <v>#NUM!</v>
      </c>
      <c r="W77" s="67">
        <f>IF(G29="z",F29,IF(G29="x",F29*(-1),0))</f>
        <v>0</v>
      </c>
      <c r="X77" s="67">
        <f>IF(I29="z",H29,IF(I29="x",H29*(-1),0))</f>
        <v>0</v>
      </c>
      <c r="Y77" s="67">
        <f>IF(K29="z",J29,IF(K29="x",J29*(-1),0))</f>
        <v>0</v>
      </c>
      <c r="Z77" s="68">
        <f>IF(AND(W77&lt;0,X77&lt;0,Y77&lt;0),0,MAX(W77:Y77))</f>
        <v>0</v>
      </c>
      <c r="AA77" s="67">
        <f>IF(M29="z",L29,IF(M29="x",L29*(-1),0))</f>
        <v>0</v>
      </c>
      <c r="AB77" s="67">
        <f>IF(O29="z",N29,IF(O29="x",N29*(-1),0))</f>
        <v>0</v>
      </c>
      <c r="AC77" s="67">
        <f>IF(Q29="z",P29,IF(Q29="x",P29*(-1),0))</f>
        <v>0</v>
      </c>
      <c r="AD77" s="68">
        <f>IF(AND(AA77&lt;0,AB77&lt;0,AC77&lt;0),0,MAX(AA77:AC77))</f>
        <v>0</v>
      </c>
    </row>
    <row r="78" spans="1:30" s="85" customFormat="1" ht="12.75">
      <c r="A78" s="53"/>
      <c r="B78"/>
      <c r="C78"/>
      <c r="D78"/>
      <c r="E78" s="54"/>
      <c r="F78"/>
      <c r="G78"/>
      <c r="H78"/>
      <c r="I78"/>
      <c r="J78"/>
      <c r="K78"/>
      <c r="L78"/>
      <c r="M78"/>
      <c r="N78"/>
      <c r="O78"/>
      <c r="P78"/>
      <c r="Q78"/>
      <c r="R78"/>
      <c r="S78" s="66"/>
      <c r="T78" s="66"/>
      <c r="V78" s="29"/>
      <c r="W78" s="11"/>
      <c r="X78" s="11"/>
      <c r="Y78" s="11"/>
      <c r="Z78" s="12"/>
      <c r="AA78" s="11"/>
      <c r="AB78" s="11"/>
      <c r="AC78" s="11"/>
      <c r="AD78" s="12"/>
    </row>
    <row r="79" spans="1:30" s="85" customFormat="1" ht="12.75">
      <c r="A79" s="53"/>
      <c r="B79"/>
      <c r="C79"/>
      <c r="D79"/>
      <c r="E79" s="54"/>
      <c r="F79"/>
      <c r="G79"/>
      <c r="H79"/>
      <c r="I79"/>
      <c r="J79"/>
      <c r="K79"/>
      <c r="L79"/>
      <c r="M79"/>
      <c r="N79"/>
      <c r="O79"/>
      <c r="P79"/>
      <c r="Q79"/>
      <c r="R79"/>
      <c r="S79" s="66"/>
      <c r="T79" s="66"/>
      <c r="W79" s="53"/>
      <c r="X79" s="53"/>
      <c r="Y79" s="57"/>
      <c r="Z79" s="58"/>
      <c r="AA79" s="53"/>
      <c r="AB79" s="53"/>
      <c r="AC79" s="53"/>
      <c r="AD79" s="58"/>
    </row>
    <row r="80" spans="1:30" s="85" customFormat="1" ht="14.25" customHeight="1">
      <c r="A80" s="53"/>
      <c r="B80"/>
      <c r="C80"/>
      <c r="D80"/>
      <c r="E80" s="54"/>
      <c r="F80"/>
      <c r="G80"/>
      <c r="H80"/>
      <c r="I80"/>
      <c r="J80"/>
      <c r="K80"/>
      <c r="L80"/>
      <c r="M80"/>
      <c r="N80"/>
      <c r="O80"/>
      <c r="P80"/>
      <c r="Q80"/>
      <c r="R80"/>
      <c r="S80" s="66"/>
      <c r="T80" s="66"/>
      <c r="W80" s="53"/>
      <c r="X80" s="53"/>
      <c r="Y80" s="57"/>
      <c r="Z80" s="58"/>
      <c r="AA80" s="53"/>
      <c r="AB80" s="53"/>
      <c r="AC80" s="53"/>
      <c r="AD80" s="58"/>
    </row>
    <row r="81" spans="1:30" s="85" customFormat="1" ht="12.75">
      <c r="A81" s="53"/>
      <c r="B81"/>
      <c r="C81"/>
      <c r="D81"/>
      <c r="E81" s="54"/>
      <c r="F81"/>
      <c r="G81"/>
      <c r="H81"/>
      <c r="I81"/>
      <c r="J81"/>
      <c r="K81"/>
      <c r="L81"/>
      <c r="M81"/>
      <c r="N81"/>
      <c r="O81"/>
      <c r="P81"/>
      <c r="Q81"/>
      <c r="R81"/>
      <c r="S81" s="66"/>
      <c r="T81" s="66"/>
      <c r="W81" s="53"/>
      <c r="X81" s="53"/>
      <c r="Y81" s="57"/>
      <c r="Z81" s="58"/>
      <c r="AA81" s="53"/>
      <c r="AB81" s="53"/>
      <c r="AC81" s="53"/>
      <c r="AD81" s="58"/>
    </row>
    <row r="82" spans="1:30" s="85" customFormat="1" ht="12.75">
      <c r="A82" s="53"/>
      <c r="B82"/>
      <c r="C82"/>
      <c r="D82"/>
      <c r="E82" s="54"/>
      <c r="F82"/>
      <c r="G82"/>
      <c r="H82"/>
      <c r="I82"/>
      <c r="J82"/>
      <c r="K82"/>
      <c r="L82"/>
      <c r="M82"/>
      <c r="N82"/>
      <c r="O82"/>
      <c r="P82"/>
      <c r="Q82"/>
      <c r="R82"/>
      <c r="S82" s="66"/>
      <c r="T82" s="66"/>
      <c r="W82" s="53"/>
      <c r="X82" s="53"/>
      <c r="Y82" s="57"/>
      <c r="Z82" s="58"/>
      <c r="AA82" s="53"/>
      <c r="AB82" s="53"/>
      <c r="AC82" s="53"/>
      <c r="AD82" s="58"/>
    </row>
    <row r="83" spans="1:30" s="85" customFormat="1" ht="12.75">
      <c r="A83" s="53"/>
      <c r="B83"/>
      <c r="C83"/>
      <c r="D83"/>
      <c r="E83" s="54"/>
      <c r="F83"/>
      <c r="G83"/>
      <c r="H83"/>
      <c r="I83"/>
      <c r="J83"/>
      <c r="K83"/>
      <c r="L83"/>
      <c r="M83"/>
      <c r="N83"/>
      <c r="O83"/>
      <c r="P83"/>
      <c r="Q83"/>
      <c r="R83"/>
      <c r="S83" s="66"/>
      <c r="T83" s="66"/>
      <c r="W83" s="53"/>
      <c r="X83" s="53"/>
      <c r="Y83" s="57"/>
      <c r="Z83" s="58"/>
      <c r="AA83" s="53"/>
      <c r="AB83" s="53"/>
      <c r="AC83" s="53"/>
      <c r="AD83" s="58"/>
    </row>
    <row r="84" spans="1:30" s="85" customFormat="1" ht="12.75">
      <c r="A84" s="53"/>
      <c r="B84"/>
      <c r="C84"/>
      <c r="D84"/>
      <c r="E84" s="54"/>
      <c r="F84"/>
      <c r="G84"/>
      <c r="H84"/>
      <c r="I84"/>
      <c r="J84"/>
      <c r="K84"/>
      <c r="L84"/>
      <c r="M84"/>
      <c r="N84"/>
      <c r="O84"/>
      <c r="P84"/>
      <c r="Q84"/>
      <c r="R84"/>
      <c r="S84" s="66"/>
      <c r="T84" s="66"/>
      <c r="W84" s="53"/>
      <c r="X84" s="53"/>
      <c r="Y84" s="57"/>
      <c r="Z84" s="58"/>
      <c r="AA84" s="53"/>
      <c r="AB84" s="53"/>
      <c r="AC84" s="53"/>
      <c r="AD84" s="58"/>
    </row>
    <row r="85" spans="1:30" s="85" customFormat="1" ht="12.75">
      <c r="A85" s="53"/>
      <c r="B85"/>
      <c r="C85"/>
      <c r="D85"/>
      <c r="E85" s="54"/>
      <c r="F85"/>
      <c r="G85"/>
      <c r="H85"/>
      <c r="I85"/>
      <c r="J85"/>
      <c r="K85"/>
      <c r="L85"/>
      <c r="M85"/>
      <c r="N85"/>
      <c r="O85"/>
      <c r="P85"/>
      <c r="Q85"/>
      <c r="R85"/>
      <c r="S85" s="66"/>
      <c r="T85" s="66"/>
      <c r="W85" s="53"/>
      <c r="X85" s="53"/>
      <c r="Y85" s="57"/>
      <c r="Z85" s="58"/>
      <c r="AA85" s="53"/>
      <c r="AB85" s="53"/>
      <c r="AC85" s="53"/>
      <c r="AD85" s="58"/>
    </row>
    <row r="86" spans="1:30" s="85" customFormat="1" ht="12.75">
      <c r="A86" s="53"/>
      <c r="B86"/>
      <c r="C86"/>
      <c r="D86"/>
      <c r="E86" s="54"/>
      <c r="F86"/>
      <c r="G86"/>
      <c r="H86"/>
      <c r="I86"/>
      <c r="J86"/>
      <c r="K86"/>
      <c r="L86"/>
      <c r="M86"/>
      <c r="N86"/>
      <c r="O86"/>
      <c r="P86"/>
      <c r="Q86"/>
      <c r="R86"/>
      <c r="S86" s="66"/>
      <c r="T86" s="66"/>
      <c r="W86" s="53"/>
      <c r="X86" s="53"/>
      <c r="Y86" s="57"/>
      <c r="Z86" s="58"/>
      <c r="AA86" s="53"/>
      <c r="AB86" s="53"/>
      <c r="AC86" s="53"/>
      <c r="AD86" s="58"/>
    </row>
    <row r="87" spans="1:30" s="85" customFormat="1" ht="12.75">
      <c r="A87" s="53"/>
      <c r="B87"/>
      <c r="C87"/>
      <c r="D87"/>
      <c r="E87" s="54"/>
      <c r="F87"/>
      <c r="G87"/>
      <c r="H87"/>
      <c r="I87"/>
      <c r="J87"/>
      <c r="K87"/>
      <c r="L87"/>
      <c r="M87"/>
      <c r="N87"/>
      <c r="O87"/>
      <c r="P87"/>
      <c r="Q87"/>
      <c r="R87"/>
      <c r="S87" s="66"/>
      <c r="T87" s="66"/>
      <c r="W87" s="53"/>
      <c r="X87" s="53"/>
      <c r="Y87" s="57"/>
      <c r="Z87" s="58"/>
      <c r="AA87" s="53"/>
      <c r="AB87" s="53"/>
      <c r="AC87" s="53"/>
      <c r="AD87" s="58"/>
    </row>
    <row r="88" spans="1:30" s="85" customFormat="1" ht="12.75">
      <c r="A88" s="53"/>
      <c r="B88"/>
      <c r="C88"/>
      <c r="D88"/>
      <c r="E88" s="54"/>
      <c r="F88"/>
      <c r="G88"/>
      <c r="H88"/>
      <c r="I88"/>
      <c r="J88"/>
      <c r="K88"/>
      <c r="L88"/>
      <c r="M88"/>
      <c r="N88"/>
      <c r="O88"/>
      <c r="P88"/>
      <c r="Q88"/>
      <c r="R88"/>
      <c r="S88" s="66"/>
      <c r="T88" s="66"/>
      <c r="W88" s="53"/>
      <c r="X88" s="53"/>
      <c r="Y88" s="57"/>
      <c r="Z88" s="58"/>
      <c r="AA88" s="53"/>
      <c r="AB88" s="53"/>
      <c r="AC88" s="53"/>
      <c r="AD88" s="58"/>
    </row>
    <row r="89" spans="1:30" s="85" customFormat="1" ht="12.75">
      <c r="A89" s="53"/>
      <c r="B89"/>
      <c r="C89"/>
      <c r="D89"/>
      <c r="E89" s="54"/>
      <c r="F89"/>
      <c r="G89"/>
      <c r="H89"/>
      <c r="I89"/>
      <c r="J89"/>
      <c r="K89"/>
      <c r="L89"/>
      <c r="M89"/>
      <c r="N89"/>
      <c r="O89"/>
      <c r="P89"/>
      <c r="Q89"/>
      <c r="R89"/>
      <c r="S89" s="66"/>
      <c r="T89" s="66"/>
      <c r="W89" s="53"/>
      <c r="X89" s="53"/>
      <c r="Y89" s="57"/>
      <c r="Z89" s="58"/>
      <c r="AA89" s="53"/>
      <c r="AB89" s="53"/>
      <c r="AC89" s="53"/>
      <c r="AD89" s="58"/>
    </row>
    <row r="90" spans="1:30" s="85" customFormat="1" ht="12.75">
      <c r="A90" s="53"/>
      <c r="B90"/>
      <c r="C90"/>
      <c r="D90"/>
      <c r="E90" s="54"/>
      <c r="F90"/>
      <c r="G90"/>
      <c r="H90"/>
      <c r="I90"/>
      <c r="J90"/>
      <c r="K90"/>
      <c r="L90"/>
      <c r="M90"/>
      <c r="N90"/>
      <c r="O90"/>
      <c r="P90"/>
      <c r="Q90"/>
      <c r="R90"/>
      <c r="S90" s="66"/>
      <c r="T90" s="66"/>
      <c r="W90" s="53"/>
      <c r="X90" s="53"/>
      <c r="Y90" s="57"/>
      <c r="Z90" s="58"/>
      <c r="AA90" s="53"/>
      <c r="AB90" s="53"/>
      <c r="AC90" s="53"/>
      <c r="AD90" s="58"/>
    </row>
    <row r="91" spans="1:30" s="85" customFormat="1" ht="12.75">
      <c r="A91" s="53"/>
      <c r="B91"/>
      <c r="C91"/>
      <c r="D91"/>
      <c r="E91" s="54"/>
      <c r="F91"/>
      <c r="G91"/>
      <c r="H91"/>
      <c r="I91"/>
      <c r="J91"/>
      <c r="K91"/>
      <c r="L91"/>
      <c r="M91"/>
      <c r="N91"/>
      <c r="O91"/>
      <c r="P91"/>
      <c r="Q91"/>
      <c r="R91"/>
      <c r="S91" s="66"/>
      <c r="T91" s="66"/>
      <c r="W91" s="53"/>
      <c r="X91" s="53"/>
      <c r="Y91" s="57"/>
      <c r="Z91" s="58"/>
      <c r="AA91" s="53"/>
      <c r="AB91" s="53"/>
      <c r="AC91" s="53"/>
      <c r="AD91" s="58"/>
    </row>
    <row r="92" spans="1:30" s="85" customFormat="1" ht="12.75">
      <c r="A92" s="53"/>
      <c r="B92"/>
      <c r="C92"/>
      <c r="D92"/>
      <c r="E92" s="54"/>
      <c r="F92"/>
      <c r="G92"/>
      <c r="H92"/>
      <c r="I92"/>
      <c r="J92"/>
      <c r="K92"/>
      <c r="L92"/>
      <c r="M92"/>
      <c r="N92"/>
      <c r="O92"/>
      <c r="P92"/>
      <c r="Q92"/>
      <c r="R92"/>
      <c r="S92" s="66"/>
      <c r="T92" s="66"/>
      <c r="W92" s="53"/>
      <c r="X92" s="53"/>
      <c r="Y92" s="57"/>
      <c r="Z92" s="58"/>
      <c r="AA92" s="53"/>
      <c r="AB92" s="53"/>
      <c r="AC92" s="53"/>
      <c r="AD92" s="58"/>
    </row>
    <row r="93" spans="1:30" s="85" customFormat="1" ht="12.75">
      <c r="A93" s="53"/>
      <c r="B93"/>
      <c r="C93"/>
      <c r="D93"/>
      <c r="E93" s="54"/>
      <c r="F93"/>
      <c r="G93"/>
      <c r="H93"/>
      <c r="I93"/>
      <c r="J93"/>
      <c r="K93"/>
      <c r="L93"/>
      <c r="M93"/>
      <c r="N93"/>
      <c r="O93"/>
      <c r="P93"/>
      <c r="Q93"/>
      <c r="R93"/>
      <c r="S93" s="66"/>
      <c r="T93" s="66"/>
      <c r="W93" s="53"/>
      <c r="X93" s="53"/>
      <c r="Y93" s="57"/>
      <c r="Z93" s="58"/>
      <c r="AA93" s="53"/>
      <c r="AB93" s="53"/>
      <c r="AC93" s="53"/>
      <c r="AD93" s="58"/>
    </row>
    <row r="94" spans="1:30" s="85" customFormat="1" ht="12.75">
      <c r="A94" s="53"/>
      <c r="B94"/>
      <c r="C94"/>
      <c r="D94"/>
      <c r="E94" s="54"/>
      <c r="F94"/>
      <c r="G94"/>
      <c r="H94"/>
      <c r="I94"/>
      <c r="J94"/>
      <c r="K94"/>
      <c r="L94"/>
      <c r="M94"/>
      <c r="N94"/>
      <c r="O94"/>
      <c r="P94"/>
      <c r="Q94"/>
      <c r="R94"/>
      <c r="S94" s="66"/>
      <c r="T94" s="66"/>
      <c r="W94" s="53"/>
      <c r="X94" s="53"/>
      <c r="Y94" s="57"/>
      <c r="Z94" s="58"/>
      <c r="AA94" s="53"/>
      <c r="AB94" s="53"/>
      <c r="AC94" s="53"/>
      <c r="AD94" s="58"/>
    </row>
    <row r="95" spans="1:30" s="85" customFormat="1" ht="12.75">
      <c r="A95" s="53"/>
      <c r="B95"/>
      <c r="C95"/>
      <c r="D95"/>
      <c r="E95" s="54"/>
      <c r="F95"/>
      <c r="G95"/>
      <c r="H95"/>
      <c r="I95"/>
      <c r="J95"/>
      <c r="K95"/>
      <c r="L95"/>
      <c r="M95"/>
      <c r="N95"/>
      <c r="O95"/>
      <c r="P95"/>
      <c r="Q95"/>
      <c r="R95"/>
      <c r="S95" s="66"/>
      <c r="T95" s="66"/>
      <c r="W95" s="53"/>
      <c r="X95" s="53"/>
      <c r="Y95" s="57"/>
      <c r="Z95" s="58"/>
      <c r="AA95" s="53"/>
      <c r="AB95" s="53"/>
      <c r="AC95" s="53"/>
      <c r="AD95" s="58"/>
    </row>
    <row r="96" spans="1:30" s="85" customFormat="1" ht="12.75">
      <c r="A96" s="53"/>
      <c r="B96"/>
      <c r="C96"/>
      <c r="D96"/>
      <c r="E96" s="54"/>
      <c r="F96"/>
      <c r="G96"/>
      <c r="H96"/>
      <c r="I96"/>
      <c r="J96"/>
      <c r="K96"/>
      <c r="L96"/>
      <c r="M96"/>
      <c r="N96"/>
      <c r="O96"/>
      <c r="P96"/>
      <c r="Q96"/>
      <c r="R96"/>
      <c r="S96" s="66"/>
      <c r="T96" s="66"/>
      <c r="W96" s="53"/>
      <c r="X96" s="53"/>
      <c r="Y96" s="57"/>
      <c r="Z96" s="58"/>
      <c r="AA96" s="53"/>
      <c r="AB96" s="53"/>
      <c r="AC96" s="53"/>
      <c r="AD96" s="58"/>
    </row>
    <row r="97" spans="1:30" s="85" customFormat="1" ht="12.75">
      <c r="A97" s="53"/>
      <c r="B97"/>
      <c r="C97"/>
      <c r="D97"/>
      <c r="E97" s="54"/>
      <c r="F97"/>
      <c r="G97"/>
      <c r="H97"/>
      <c r="I97"/>
      <c r="J97"/>
      <c r="K97"/>
      <c r="L97"/>
      <c r="M97"/>
      <c r="N97"/>
      <c r="O97"/>
      <c r="P97"/>
      <c r="Q97"/>
      <c r="R97"/>
      <c r="S97" s="66"/>
      <c r="T97" s="66"/>
      <c r="W97" s="53"/>
      <c r="X97" s="53"/>
      <c r="Y97" s="57"/>
      <c r="Z97" s="58"/>
      <c r="AA97" s="53"/>
      <c r="AB97" s="53"/>
      <c r="AC97" s="53"/>
      <c r="AD97" s="58"/>
    </row>
    <row r="98" spans="1:30" s="85" customFormat="1" ht="12.75">
      <c r="A98" s="53"/>
      <c r="B98"/>
      <c r="C98"/>
      <c r="D98"/>
      <c r="E98" s="54"/>
      <c r="F98"/>
      <c r="G98"/>
      <c r="H98"/>
      <c r="I98"/>
      <c r="J98"/>
      <c r="K98"/>
      <c r="L98"/>
      <c r="M98"/>
      <c r="N98"/>
      <c r="O98"/>
      <c r="P98"/>
      <c r="Q98"/>
      <c r="R98"/>
      <c r="S98" s="66"/>
      <c r="T98" s="66"/>
      <c r="W98" s="53"/>
      <c r="X98" s="53"/>
      <c r="Y98" s="57"/>
      <c r="Z98" s="58"/>
      <c r="AA98" s="53"/>
      <c r="AB98" s="53"/>
      <c r="AC98" s="53"/>
      <c r="AD98" s="58"/>
    </row>
    <row r="99" spans="1:30" s="85" customFormat="1" ht="12.75">
      <c r="A99" s="53"/>
      <c r="B99"/>
      <c r="C99"/>
      <c r="D99"/>
      <c r="E99" s="54"/>
      <c r="F99"/>
      <c r="G99"/>
      <c r="H99"/>
      <c r="I99"/>
      <c r="J99"/>
      <c r="K99"/>
      <c r="L99"/>
      <c r="M99"/>
      <c r="N99"/>
      <c r="O99"/>
      <c r="P99"/>
      <c r="Q99"/>
      <c r="R99"/>
      <c r="S99" s="66"/>
      <c r="T99" s="66"/>
      <c r="W99" s="53"/>
      <c r="X99" s="53"/>
      <c r="Y99" s="57"/>
      <c r="Z99" s="58"/>
      <c r="AA99" s="53"/>
      <c r="AB99" s="53"/>
      <c r="AC99" s="53"/>
      <c r="AD99" s="58"/>
    </row>
    <row r="100" spans="1:30" s="85" customFormat="1" ht="12.75">
      <c r="A100" s="53"/>
      <c r="B100"/>
      <c r="C100"/>
      <c r="D100"/>
      <c r="E100" s="54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66"/>
      <c r="T100" s="66"/>
      <c r="W100" s="53"/>
      <c r="X100" s="53"/>
      <c r="Y100" s="57"/>
      <c r="Z100" s="58"/>
      <c r="AA100" s="53"/>
      <c r="AB100" s="53"/>
      <c r="AC100" s="53"/>
      <c r="AD100" s="58"/>
    </row>
    <row r="101" spans="1:30" s="85" customFormat="1" ht="12.75">
      <c r="A101" s="53"/>
      <c r="B101"/>
      <c r="C101"/>
      <c r="D101"/>
      <c r="E101" s="54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66"/>
      <c r="T101" s="66"/>
      <c r="W101" s="53"/>
      <c r="X101" s="53"/>
      <c r="Y101" s="57"/>
      <c r="Z101" s="58"/>
      <c r="AA101" s="53"/>
      <c r="AB101" s="53"/>
      <c r="AC101" s="53"/>
      <c r="AD101" s="58"/>
    </row>
    <row r="102" spans="1:30" s="85" customFormat="1" ht="12.75">
      <c r="A102" s="53"/>
      <c r="B102"/>
      <c r="C102"/>
      <c r="D102"/>
      <c r="E102" s="54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66"/>
      <c r="T102" s="66"/>
      <c r="W102" s="53"/>
      <c r="X102" s="53"/>
      <c r="Y102" s="57"/>
      <c r="Z102" s="58"/>
      <c r="AA102" s="53"/>
      <c r="AB102" s="53"/>
      <c r="AC102" s="53"/>
      <c r="AD102" s="58"/>
    </row>
    <row r="103" spans="1:30" s="85" customFormat="1" ht="12.75">
      <c r="A103" s="53"/>
      <c r="B103"/>
      <c r="C103"/>
      <c r="D103"/>
      <c r="E103" s="5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66"/>
      <c r="T103" s="66"/>
      <c r="W103" s="53"/>
      <c r="X103" s="53"/>
      <c r="Y103" s="57"/>
      <c r="Z103" s="58"/>
      <c r="AA103" s="53"/>
      <c r="AB103" s="53"/>
      <c r="AC103" s="53"/>
      <c r="AD103" s="58"/>
    </row>
    <row r="104" spans="1:30" s="85" customFormat="1" ht="12.75">
      <c r="A104" s="53"/>
      <c r="B104"/>
      <c r="C104"/>
      <c r="D104"/>
      <c r="E104" s="5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66"/>
      <c r="T104" s="66"/>
      <c r="W104" s="53"/>
      <c r="X104" s="53"/>
      <c r="Y104" s="57"/>
      <c r="Z104" s="58"/>
      <c r="AA104" s="53"/>
      <c r="AB104" s="53"/>
      <c r="AC104" s="53"/>
      <c r="AD104" s="58"/>
    </row>
    <row r="105" spans="1:30" s="85" customFormat="1" ht="12.75">
      <c r="A105" s="53"/>
      <c r="B105"/>
      <c r="C105"/>
      <c r="D105"/>
      <c r="E105" s="54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66"/>
      <c r="T105" s="66"/>
      <c r="W105" s="53"/>
      <c r="X105" s="53"/>
      <c r="Y105" s="57"/>
      <c r="Z105" s="58"/>
      <c r="AA105" s="53"/>
      <c r="AB105" s="53"/>
      <c r="AC105" s="53"/>
      <c r="AD105" s="58"/>
    </row>
    <row r="106" spans="1:30" s="85" customFormat="1" ht="12.75">
      <c r="A106" s="53"/>
      <c r="B106"/>
      <c r="C106"/>
      <c r="D106"/>
      <c r="E106" s="5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66"/>
      <c r="T106" s="66"/>
      <c r="W106" s="53"/>
      <c r="X106" s="53"/>
      <c r="Y106" s="57"/>
      <c r="Z106" s="58"/>
      <c r="AA106" s="53"/>
      <c r="AB106" s="53"/>
      <c r="AC106" s="53"/>
      <c r="AD106" s="58"/>
    </row>
    <row r="107" spans="1:30" s="85" customFormat="1" ht="12.75">
      <c r="A107" s="53"/>
      <c r="B107"/>
      <c r="C107"/>
      <c r="D107"/>
      <c r="E107" s="5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66"/>
      <c r="T107" s="66"/>
      <c r="W107" s="53"/>
      <c r="X107" s="53"/>
      <c r="Y107" s="57"/>
      <c r="Z107" s="58"/>
      <c r="AA107" s="53"/>
      <c r="AB107" s="53"/>
      <c r="AC107" s="53"/>
      <c r="AD107" s="58"/>
    </row>
    <row r="108" spans="1:30" s="85" customFormat="1" ht="12.75">
      <c r="A108" s="53"/>
      <c r="B108"/>
      <c r="C108"/>
      <c r="D108"/>
      <c r="E108" s="54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66"/>
      <c r="T108" s="66"/>
      <c r="W108" s="53"/>
      <c r="X108" s="53"/>
      <c r="Y108" s="57"/>
      <c r="Z108" s="58"/>
      <c r="AA108" s="53"/>
      <c r="AB108" s="53"/>
      <c r="AC108" s="53"/>
      <c r="AD108" s="58"/>
    </row>
    <row r="109" spans="1:30" s="85" customFormat="1" ht="12.75">
      <c r="A109" s="53"/>
      <c r="B109"/>
      <c r="C109"/>
      <c r="D109"/>
      <c r="E109" s="54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66"/>
      <c r="T109" s="66"/>
      <c r="W109" s="53"/>
      <c r="X109" s="53"/>
      <c r="Y109" s="57"/>
      <c r="Z109" s="58"/>
      <c r="AA109" s="53"/>
      <c r="AB109" s="53"/>
      <c r="AC109" s="53"/>
      <c r="AD109" s="58"/>
    </row>
    <row r="110" spans="1:30" s="85" customFormat="1" ht="12.75">
      <c r="A110" s="53"/>
      <c r="B110"/>
      <c r="C110"/>
      <c r="D110"/>
      <c r="E110" s="54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66"/>
      <c r="T110" s="66"/>
      <c r="W110" s="53"/>
      <c r="X110" s="53"/>
      <c r="Y110" s="57"/>
      <c r="Z110" s="58"/>
      <c r="AA110" s="53"/>
      <c r="AB110" s="53"/>
      <c r="AC110" s="53"/>
      <c r="AD110" s="58"/>
    </row>
  </sheetData>
  <sheetProtection/>
  <mergeCells count="43">
    <mergeCell ref="F35:L35"/>
    <mergeCell ref="F38:L38"/>
    <mergeCell ref="F41:L41"/>
    <mergeCell ref="N34:S34"/>
    <mergeCell ref="N37:S37"/>
    <mergeCell ref="N35:S35"/>
    <mergeCell ref="N38:S38"/>
    <mergeCell ref="N41:S41"/>
    <mergeCell ref="N40:S40"/>
    <mergeCell ref="S24:S25"/>
    <mergeCell ref="F25:G25"/>
    <mergeCell ref="L24:Q24"/>
    <mergeCell ref="H25:I25"/>
    <mergeCell ref="J25:K25"/>
    <mergeCell ref="L25:M25"/>
    <mergeCell ref="N25:O25"/>
    <mergeCell ref="F24:K24"/>
    <mergeCell ref="R24:R25"/>
    <mergeCell ref="A24:A25"/>
    <mergeCell ref="B24:B25"/>
    <mergeCell ref="C24:C25"/>
    <mergeCell ref="D24:D25"/>
    <mergeCell ref="P25:Q25"/>
    <mergeCell ref="E24:E25"/>
    <mergeCell ref="J8:K8"/>
    <mergeCell ref="D7:D8"/>
    <mergeCell ref="E7:E8"/>
    <mergeCell ref="F7:K7"/>
    <mergeCell ref="L7:Q7"/>
    <mergeCell ref="R7:R8"/>
    <mergeCell ref="N8:O8"/>
    <mergeCell ref="P8:Q8"/>
    <mergeCell ref="L8:M8"/>
    <mergeCell ref="T7:T8"/>
    <mergeCell ref="T24:T25"/>
    <mergeCell ref="A1:T1"/>
    <mergeCell ref="A2:T2"/>
    <mergeCell ref="A7:A8"/>
    <mergeCell ref="B7:B8"/>
    <mergeCell ref="C7:C8"/>
    <mergeCell ref="S7:S8"/>
    <mergeCell ref="F8:G8"/>
    <mergeCell ref="H8:I8"/>
  </mergeCells>
  <conditionalFormatting sqref="L20 L26:L28">
    <cfRule type="cellIs" priority="14" dxfId="1" operator="equal" stopIfTrue="1">
      <formula>IF(SIGN($AA33)=1,$AD33,0)</formula>
    </cfRule>
    <cfRule type="expression" priority="15" dxfId="2" stopIfTrue="1">
      <formula>IF($AA33&lt;0,$AA33,0)</formula>
    </cfRule>
    <cfRule type="expression" priority="16" dxfId="0" stopIfTrue="1">
      <formula>IF($AA33&gt;0,$AA33,0)</formula>
    </cfRule>
  </conditionalFormatting>
  <conditionalFormatting sqref="N20 N26:N28">
    <cfRule type="cellIs" priority="17" dxfId="1" operator="equal" stopIfTrue="1">
      <formula>IF(SIGN($AB33)=1,$AD33,0)</formula>
    </cfRule>
    <cfRule type="expression" priority="18" dxfId="2" stopIfTrue="1">
      <formula>IF($AB33&lt;0,$AB33,0)</formula>
    </cfRule>
    <cfRule type="expression" priority="19" dxfId="0" stopIfTrue="1">
      <formula>IF($AB33&gt;0,$AB33,0)</formula>
    </cfRule>
  </conditionalFormatting>
  <conditionalFormatting sqref="P20 P26:P28">
    <cfRule type="cellIs" priority="20" dxfId="1" operator="equal" stopIfTrue="1">
      <formula>IF(SIGN($AC33)=1,$AD33,0)</formula>
    </cfRule>
    <cfRule type="expression" priority="21" dxfId="2" stopIfTrue="1">
      <formula>IF($AC33&lt;0,$AC33,0)</formula>
    </cfRule>
    <cfRule type="expression" priority="22" dxfId="0" stopIfTrue="1">
      <formula>IF($AC33&gt;0,$AC33,0)</formula>
    </cfRule>
  </conditionalFormatting>
  <conditionalFormatting sqref="F20 F26:F28">
    <cfRule type="expression" priority="23" dxfId="2" stopIfTrue="1">
      <formula>IF($W33&lt;0,$W33,0)</formula>
    </cfRule>
    <cfRule type="cellIs" priority="24" dxfId="1" operator="equal" stopIfTrue="1">
      <formula>IF(SIGN($W33)=1,$Z33,0)</formula>
    </cfRule>
    <cfRule type="expression" priority="25" dxfId="0" stopIfTrue="1">
      <formula>IF($W33&gt;0,$W33,0)</formula>
    </cfRule>
  </conditionalFormatting>
  <conditionalFormatting sqref="H20 H26:H28">
    <cfRule type="cellIs" priority="26" dxfId="1" operator="equal" stopIfTrue="1">
      <formula>IF(SIGN($X33)=1,$Z33,0)</formula>
    </cfRule>
    <cfRule type="expression" priority="27" dxfId="2" stopIfTrue="1">
      <formula>IF($X33&lt;0,$X33,0)</formula>
    </cfRule>
    <cfRule type="expression" priority="28" dxfId="0" stopIfTrue="1">
      <formula>IF($X33&gt;0,$X33,0)</formula>
    </cfRule>
  </conditionalFormatting>
  <conditionalFormatting sqref="J20 J26:J28">
    <cfRule type="expression" priority="29" dxfId="2" stopIfTrue="1">
      <formula>IF($Y33&lt;0,$Y33,0)</formula>
    </cfRule>
    <cfRule type="cellIs" priority="30" dxfId="1" operator="equal" stopIfTrue="1">
      <formula>IF(SIGN($Y33)=1,$Z33,0)</formula>
    </cfRule>
    <cfRule type="expression" priority="31" dxfId="0" stopIfTrue="1">
      <formula>IF($Y33&gt;0,$Y33,0)</formula>
    </cfRule>
  </conditionalFormatting>
  <conditionalFormatting sqref="I9:I20 I26:I30 O26:O30 Q26:Q30 M26:M30 K26:K30">
    <cfRule type="cellIs" priority="32" dxfId="18" operator="lessThan" stopIfTrue="1">
      <formula>0</formula>
    </cfRule>
  </conditionalFormatting>
  <conditionalFormatting sqref="G26:G30">
    <cfRule type="cellIs" priority="33" dxfId="55" operator="equal" stopIfTrue="1">
      <formula>"""o"""</formula>
    </cfRule>
  </conditionalFormatting>
  <conditionalFormatting sqref="L9:L19">
    <cfRule type="cellIs" priority="34" dxfId="1" operator="equal" stopIfTrue="1">
      <formula>IF(SIGN($AA9)=1,$AD9,0)</formula>
    </cfRule>
    <cfRule type="expression" priority="35" dxfId="2" stopIfTrue="1">
      <formula>IF($AA9&lt;0,$AA9,0)</formula>
    </cfRule>
    <cfRule type="expression" priority="36" dxfId="0" stopIfTrue="1">
      <formula>IF($AA9&gt;0,$AA9,0)</formula>
    </cfRule>
  </conditionalFormatting>
  <conditionalFormatting sqref="N9:N19">
    <cfRule type="cellIs" priority="40" dxfId="1" operator="equal" stopIfTrue="1">
      <formula>IF(SIGN($AB9)=1,$AD9,0)</formula>
    </cfRule>
    <cfRule type="expression" priority="41" dxfId="2" stopIfTrue="1">
      <formula>IF($AB9&lt;0,$AB9,0)</formula>
    </cfRule>
    <cfRule type="expression" priority="42" dxfId="0" stopIfTrue="1">
      <formula>IF($AB9&gt;0,$AB9,0)</formula>
    </cfRule>
  </conditionalFormatting>
  <conditionalFormatting sqref="P9:P19">
    <cfRule type="cellIs" priority="46" dxfId="1" operator="equal" stopIfTrue="1">
      <formula>IF(SIGN($AC9)=1,$AD9,0)</formula>
    </cfRule>
    <cfRule type="expression" priority="47" dxfId="2" stopIfTrue="1">
      <formula>IF($AC9&lt;0,$AC9,0)</formula>
    </cfRule>
    <cfRule type="expression" priority="48" dxfId="0" stopIfTrue="1">
      <formula>IF($AC9&gt;0,$AC9,0)</formula>
    </cfRule>
  </conditionalFormatting>
  <conditionalFormatting sqref="F9:F19">
    <cfRule type="expression" priority="52" dxfId="2" stopIfTrue="1">
      <formula>IF($W9&lt;0,$W9,0)</formula>
    </cfRule>
    <cfRule type="cellIs" priority="53" dxfId="1" operator="equal" stopIfTrue="1">
      <formula>IF(SIGN($W9)=1,$Z9,0)</formula>
    </cfRule>
    <cfRule type="expression" priority="54" dxfId="0" stopIfTrue="1">
      <formula>IF($W9&gt;0,$W9,0)</formula>
    </cfRule>
  </conditionalFormatting>
  <conditionalFormatting sqref="H9:H19">
    <cfRule type="cellIs" priority="58" dxfId="1" operator="equal" stopIfTrue="1">
      <formula>IF(SIGN($X9)=1,$Z9,0)</formula>
    </cfRule>
    <cfRule type="expression" priority="59" dxfId="2" stopIfTrue="1">
      <formula>IF($X9&lt;0,$X9,0)</formula>
    </cfRule>
    <cfRule type="expression" priority="60" dxfId="0" stopIfTrue="1">
      <formula>IF($X9&gt;0,$X9,0)</formula>
    </cfRule>
  </conditionalFormatting>
  <conditionalFormatting sqref="J9:J19">
    <cfRule type="expression" priority="64" dxfId="2" stopIfTrue="1">
      <formula>IF($Y9&lt;0,$Y9,0)</formula>
    </cfRule>
    <cfRule type="cellIs" priority="65" dxfId="1" operator="equal" stopIfTrue="1">
      <formula>IF(SIGN($Y9)=1,$Z9,0)</formula>
    </cfRule>
    <cfRule type="expression" priority="66" dxfId="0" stopIfTrue="1">
      <formula>IF($Y9&gt;0,$Y9,0)</formula>
    </cfRule>
  </conditionalFormatting>
  <conditionalFormatting sqref="L29:L30">
    <cfRule type="cellIs" priority="115" dxfId="1" operator="equal" stopIfTrue="1">
      <formula>IF(SIGN($AA77)=1,$AD77,0)</formula>
    </cfRule>
    <cfRule type="expression" priority="116" dxfId="2" stopIfTrue="1">
      <formula>IF($AA77&lt;0,$AA77,0)</formula>
    </cfRule>
    <cfRule type="expression" priority="117" dxfId="0" stopIfTrue="1">
      <formula>IF($AA77&gt;0,$AA77,0)</formula>
    </cfRule>
  </conditionalFormatting>
  <conditionalFormatting sqref="N29:N30">
    <cfRule type="cellIs" priority="118" dxfId="1" operator="equal" stopIfTrue="1">
      <formula>IF(SIGN($AB77)=1,$AD77,0)</formula>
    </cfRule>
    <cfRule type="expression" priority="119" dxfId="2" stopIfTrue="1">
      <formula>IF($AB77&lt;0,$AB77,0)</formula>
    </cfRule>
    <cfRule type="expression" priority="120" dxfId="0" stopIfTrue="1">
      <formula>IF($AB77&gt;0,$AB77,0)</formula>
    </cfRule>
  </conditionalFormatting>
  <conditionalFormatting sqref="P29:P30">
    <cfRule type="cellIs" priority="121" dxfId="1" operator="equal" stopIfTrue="1">
      <formula>IF(SIGN($AC77)=1,$AD77,0)</formula>
    </cfRule>
    <cfRule type="expression" priority="122" dxfId="2" stopIfTrue="1">
      <formula>IF($AC77&lt;0,$AC77,0)</formula>
    </cfRule>
    <cfRule type="expression" priority="123" dxfId="0" stopIfTrue="1">
      <formula>IF($AC77&gt;0,$AC77,0)</formula>
    </cfRule>
  </conditionalFormatting>
  <conditionalFormatting sqref="F29:F30">
    <cfRule type="expression" priority="124" dxfId="2" stopIfTrue="1">
      <formula>IF($W77&lt;0,$W77,0)</formula>
    </cfRule>
    <cfRule type="cellIs" priority="125" dxfId="1" operator="equal" stopIfTrue="1">
      <formula>IF(SIGN($W77)=1,$Z77,0)</formula>
    </cfRule>
    <cfRule type="expression" priority="126" dxfId="0" stopIfTrue="1">
      <formula>IF($W77&gt;0,$W77,0)</formula>
    </cfRule>
  </conditionalFormatting>
  <conditionalFormatting sqref="H29:H30">
    <cfRule type="cellIs" priority="127" dxfId="1" operator="equal" stopIfTrue="1">
      <formula>IF(SIGN($X77)=1,$Z77,0)</formula>
    </cfRule>
    <cfRule type="expression" priority="128" dxfId="2" stopIfTrue="1">
      <formula>IF($X77&lt;0,$X77,0)</formula>
    </cfRule>
    <cfRule type="expression" priority="129" dxfId="0" stopIfTrue="1">
      <formula>IF($X77&gt;0,$X77,0)</formula>
    </cfRule>
  </conditionalFormatting>
  <conditionalFormatting sqref="J29:J30">
    <cfRule type="expression" priority="130" dxfId="2" stopIfTrue="1">
      <formula>IF($Y77&lt;0,$Y77,0)</formula>
    </cfRule>
    <cfRule type="cellIs" priority="131" dxfId="1" operator="equal" stopIfTrue="1">
      <formula>IF(SIGN($Y77)=1,$Z77,0)</formula>
    </cfRule>
    <cfRule type="expression" priority="132" dxfId="0" stopIfTrue="1">
      <formula>IF($Y77&gt;0,$Y77,0)</formula>
    </cfRule>
  </conditionalFormatting>
  <printOptions/>
  <pageMargins left="0.1968503937007874" right="0.1968503937007874" top="0.3937007874015748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AD20"/>
  <sheetViews>
    <sheetView zoomScalePageLayoutView="0" workbookViewId="0" topLeftCell="A1">
      <selection activeCell="AG18" sqref="AG18"/>
    </sheetView>
  </sheetViews>
  <sheetFormatPr defaultColWidth="9.140625" defaultRowHeight="12.75"/>
  <cols>
    <col min="1" max="1" width="4.28125" style="71" customWidth="1"/>
    <col min="2" max="2" width="21.57421875" style="71" customWidth="1"/>
    <col min="3" max="3" width="4.8515625" style="71" customWidth="1"/>
    <col min="4" max="4" width="12.421875" style="71" customWidth="1"/>
    <col min="5" max="5" width="6.140625" style="71" customWidth="1"/>
    <col min="6" max="6" width="4.57421875" style="0" customWidth="1"/>
    <col min="7" max="7" width="1.8515625" style="0" customWidth="1"/>
    <col min="8" max="8" width="4.57421875" style="0" customWidth="1"/>
    <col min="9" max="9" width="1.7109375" style="0" customWidth="1"/>
    <col min="10" max="10" width="4.57421875" style="0" customWidth="1"/>
    <col min="11" max="11" width="2.00390625" style="0" customWidth="1"/>
    <col min="12" max="12" width="4.57421875" style="0" customWidth="1"/>
    <col min="13" max="13" width="2.00390625" style="0" customWidth="1"/>
    <col min="14" max="14" width="4.57421875" style="0" customWidth="1"/>
    <col min="15" max="15" width="2.00390625" style="0" customWidth="1"/>
    <col min="16" max="16" width="4.57421875" style="0" customWidth="1"/>
    <col min="17" max="17" width="2.00390625" style="0" customWidth="1"/>
    <col min="18" max="20" width="5.421875" style="0" customWidth="1"/>
    <col min="22" max="30" width="4.8515625" style="0" hidden="1" customWidth="1"/>
  </cols>
  <sheetData>
    <row r="3" ht="15">
      <c r="B3" s="72" t="s">
        <v>12</v>
      </c>
    </row>
    <row r="5" ht="15">
      <c r="B5" s="71" t="s">
        <v>13</v>
      </c>
    </row>
    <row r="6" ht="15">
      <c r="B6" s="71" t="s">
        <v>14</v>
      </c>
    </row>
    <row r="7" ht="15">
      <c r="B7" s="71" t="s">
        <v>15</v>
      </c>
    </row>
    <row r="8" ht="9.75" customHeight="1"/>
    <row r="9" ht="15">
      <c r="B9" s="71" t="s">
        <v>17</v>
      </c>
    </row>
    <row r="10" ht="15">
      <c r="B10" s="71" t="s">
        <v>16</v>
      </c>
    </row>
    <row r="11" ht="15">
      <c r="B11" s="71" t="s">
        <v>18</v>
      </c>
    </row>
    <row r="13" spans="1:20" ht="12.75">
      <c r="A13" s="163" t="s">
        <v>0</v>
      </c>
      <c r="B13" s="182" t="s">
        <v>1</v>
      </c>
      <c r="C13" s="184" t="s">
        <v>2</v>
      </c>
      <c r="D13" s="163" t="s">
        <v>3</v>
      </c>
      <c r="E13" s="163" t="s">
        <v>4</v>
      </c>
      <c r="F13" s="165" t="s">
        <v>5</v>
      </c>
      <c r="G13" s="166"/>
      <c r="H13" s="166"/>
      <c r="I13" s="166"/>
      <c r="J13" s="166"/>
      <c r="K13" s="167"/>
      <c r="L13" s="168" t="s">
        <v>6</v>
      </c>
      <c r="M13" s="166"/>
      <c r="N13" s="166"/>
      <c r="O13" s="166"/>
      <c r="P13" s="166"/>
      <c r="Q13" s="169"/>
      <c r="R13" s="163" t="s">
        <v>7</v>
      </c>
      <c r="S13" s="179" t="s">
        <v>8</v>
      </c>
      <c r="T13" s="179" t="s">
        <v>9</v>
      </c>
    </row>
    <row r="14" spans="1:30" ht="12.75">
      <c r="A14" s="164"/>
      <c r="B14" s="183"/>
      <c r="C14" s="185"/>
      <c r="D14" s="164"/>
      <c r="E14" s="164"/>
      <c r="F14" s="171">
        <v>1</v>
      </c>
      <c r="G14" s="172"/>
      <c r="H14" s="173">
        <v>2</v>
      </c>
      <c r="I14" s="174"/>
      <c r="J14" s="174">
        <v>3</v>
      </c>
      <c r="K14" s="175"/>
      <c r="L14" s="176">
        <v>1</v>
      </c>
      <c r="M14" s="177"/>
      <c r="N14" s="174">
        <v>2</v>
      </c>
      <c r="O14" s="174"/>
      <c r="P14" s="174">
        <v>3</v>
      </c>
      <c r="Q14" s="178"/>
      <c r="R14" s="170"/>
      <c r="S14" s="180"/>
      <c r="T14" s="181"/>
      <c r="V14" s="10" t="e">
        <f>IF(E14&lt;125.441,10^(1.056683941*((LOG10(E14/125.441))^2)),1)</f>
        <v>#NUM!</v>
      </c>
      <c r="W14" s="30">
        <f>IF(G14="z",F14,IF(G14="x",F14*(-1),0))</f>
        <v>0</v>
      </c>
      <c r="X14" s="30">
        <f>IF(I14="z",H14,IF(I14="x",H14*(-1),0))</f>
        <v>0</v>
      </c>
      <c r="Y14" s="30">
        <f>IF(K14="z",J14,IF(K14="x",J14*(-1),0))</f>
        <v>0</v>
      </c>
      <c r="Z14" s="31">
        <f>IF(AND(W14&lt;0,X14&lt;0,Y14&lt;0),0,MAX(W14:Y14))</f>
        <v>0</v>
      </c>
      <c r="AA14" s="30">
        <f>IF(M14="z",L14,IF(M14="x",L14*(-1),0))</f>
        <v>0</v>
      </c>
      <c r="AB14" s="30">
        <f>IF(O14="z",N14,IF(O14="x",N14*(-1),0))</f>
        <v>0</v>
      </c>
      <c r="AC14" s="30">
        <f>IF(Q14="z",P14,IF(Q14="x",P14*(-1),0))</f>
        <v>0</v>
      </c>
      <c r="AD14" s="31">
        <f>IF(AND(AA14&lt;0,AB14&lt;0,AC14&lt;0),0,MAX(AA14:AC14))</f>
        <v>0</v>
      </c>
    </row>
    <row r="15" spans="1:30" ht="12.75">
      <c r="A15" s="15">
        <v>5</v>
      </c>
      <c r="B15" s="16"/>
      <c r="C15" s="17"/>
      <c r="D15" s="16"/>
      <c r="E15" s="18"/>
      <c r="F15" s="19"/>
      <c r="G15" s="20"/>
      <c r="H15" s="21"/>
      <c r="I15" s="22"/>
      <c r="J15" s="23"/>
      <c r="K15" s="24"/>
      <c r="L15" s="19"/>
      <c r="M15" s="25"/>
      <c r="N15" s="23"/>
      <c r="O15" s="25"/>
      <c r="P15" s="23"/>
      <c r="Q15" s="26"/>
      <c r="R15" s="27">
        <f>IF(ISBLANK(E15)=TRUE,"",(Z15+AD15))</f>
      </c>
      <c r="S15" s="61" t="str">
        <f>IF(ISBLANK(E15)=TRUE," ",ROUND(V15*R15,2))</f>
        <v> </v>
      </c>
      <c r="T15" s="60" t="e">
        <f>IF(A15="","",VLOOKUP(A15,#REF!,2,FALSE))</f>
        <v>#REF!</v>
      </c>
      <c r="V15" s="10" t="e">
        <f>IF(E15&lt;125.441,10^(1.056683941*((LOG10(E15/125.441))^2)),1)</f>
        <v>#NUM!</v>
      </c>
      <c r="W15" s="30">
        <f>IF(G15="z",F15,IF(G15="x",F15*(-1),0))</f>
        <v>0</v>
      </c>
      <c r="X15" s="30">
        <f>IF(I15="z",H15,IF(I15="x",H15*(-1),0))</f>
        <v>0</v>
      </c>
      <c r="Y15" s="30">
        <f>IF(K15="z",J15,IF(K15="x",J15*(-1),0))</f>
        <v>0</v>
      </c>
      <c r="Z15" s="31">
        <f>IF(AND(W15&lt;0,X15&lt;0,Y15&lt;0),0,MAX(W15:Y15))</f>
        <v>0</v>
      </c>
      <c r="AA15" s="30">
        <f>IF(M15="z",L15,IF(M15="x",L15*(-1),0))</f>
        <v>0</v>
      </c>
      <c r="AB15" s="30">
        <f>IF(O15="z",N15,IF(O15="x",N15*(-1),0))</f>
        <v>0</v>
      </c>
      <c r="AC15" s="30">
        <f>IF(Q15="z",P15,IF(Q15="x",P15*(-1),0))</f>
        <v>0</v>
      </c>
      <c r="AD15" s="31">
        <f>IF(AND(AA15&lt;0,AB15&lt;0,AC15&lt;0),0,MAX(AA15:AC15))</f>
        <v>0</v>
      </c>
    </row>
    <row r="16" spans="1:30" ht="12.75">
      <c r="A16" s="15">
        <v>1</v>
      </c>
      <c r="B16" s="32"/>
      <c r="C16" s="33">
        <v>90</v>
      </c>
      <c r="D16" s="32"/>
      <c r="E16" s="34">
        <v>55</v>
      </c>
      <c r="F16" s="19">
        <v>45</v>
      </c>
      <c r="G16" s="20" t="s">
        <v>10</v>
      </c>
      <c r="H16" s="21">
        <v>50</v>
      </c>
      <c r="I16" s="22" t="s">
        <v>11</v>
      </c>
      <c r="J16" s="23">
        <v>50</v>
      </c>
      <c r="K16" s="24"/>
      <c r="L16" s="19">
        <v>60</v>
      </c>
      <c r="M16" s="25" t="s">
        <v>10</v>
      </c>
      <c r="N16" s="23">
        <v>65</v>
      </c>
      <c r="O16" s="25" t="s">
        <v>11</v>
      </c>
      <c r="P16" s="23">
        <v>65</v>
      </c>
      <c r="Q16" s="26" t="s">
        <v>11</v>
      </c>
      <c r="R16" s="27">
        <f>IF(ISBLANK(E16)=TRUE,"",(Z16+AD16))</f>
        <v>105</v>
      </c>
      <c r="S16" s="61">
        <f>IF(ISBLANK(E16)=TRUE," ",ROUND(V16*R16,2))</f>
        <v>143.44</v>
      </c>
      <c r="T16" s="60" t="e">
        <f>IF(A16="","",VLOOKUP(A16,#REF!,2,FALSE))</f>
        <v>#REF!</v>
      </c>
      <c r="V16" s="10">
        <f>IF(E16&lt;125.441,10^(1.056683941*((LOG10(E16/125.441))^2)),1)</f>
        <v>1.366114076194604</v>
      </c>
      <c r="W16" s="30">
        <f>IF(G16="z",F16,IF(G16="x",F16*(-1),0))</f>
        <v>45</v>
      </c>
      <c r="X16" s="30">
        <f>IF(I16="z",H16,IF(I16="x",H16*(-1),0))</f>
        <v>-50</v>
      </c>
      <c r="Y16" s="30">
        <f>IF(K16="z",J16,IF(K16="x",J16*(-1),0))</f>
        <v>0</v>
      </c>
      <c r="Z16" s="31">
        <f>IF(AND(W16&lt;0,X16&lt;0,Y16&lt;0),0,MAX(W16:Y16))</f>
        <v>45</v>
      </c>
      <c r="AA16" s="30">
        <f>IF(M16="z",L16,IF(M16="x",L16*(-1),0))</f>
        <v>60</v>
      </c>
      <c r="AB16" s="30">
        <f>IF(O16="z",N16,IF(O16="x",N16*(-1),0))</f>
        <v>-65</v>
      </c>
      <c r="AC16" s="30">
        <f>IF(Q16="z",P16,IF(Q16="x",P16*(-1),0))</f>
        <v>-65</v>
      </c>
      <c r="AD16" s="31">
        <f>IF(AND(AA16&lt;0,AB16&lt;0,AC16&lt;0),0,MAX(AA16:AC16))</f>
        <v>60</v>
      </c>
    </row>
    <row r="17" spans="1:30" ht="12.75">
      <c r="A17" s="35">
        <v>3</v>
      </c>
      <c r="B17" s="36"/>
      <c r="C17" s="37"/>
      <c r="D17" s="36"/>
      <c r="E17" s="38"/>
      <c r="F17" s="39"/>
      <c r="G17" s="40"/>
      <c r="H17" s="21"/>
      <c r="I17" s="22"/>
      <c r="J17" s="23"/>
      <c r="K17" s="24"/>
      <c r="L17" s="19"/>
      <c r="M17" s="25"/>
      <c r="N17" s="23"/>
      <c r="O17" s="25"/>
      <c r="P17" s="23"/>
      <c r="Q17" s="26"/>
      <c r="R17" s="27">
        <f>IF(ISBLANK(E17)=TRUE,"",(Z17+AD17))</f>
      </c>
      <c r="S17" s="61" t="str">
        <f>IF(ISBLANK(E17)=TRUE," ",ROUND(V17*R17,2))</f>
        <v> </v>
      </c>
      <c r="T17" s="60" t="e">
        <f>IF(A17="","",VLOOKUP(A17,#REF!,2,FALSE))</f>
        <v>#REF!</v>
      </c>
      <c r="V17" s="10" t="e">
        <f>IF(E17&lt;125.441,10^(1.056683941*((LOG10(E17/125.441))^2)),1)</f>
        <v>#NUM!</v>
      </c>
      <c r="W17" s="30">
        <f>IF(G17="z",F17,IF(G17="x",F17*(-1),0))</f>
        <v>0</v>
      </c>
      <c r="X17" s="30">
        <f>IF(I17="z",H17,IF(I17="x",H17*(-1),0))</f>
        <v>0</v>
      </c>
      <c r="Y17" s="30">
        <f>IF(K17="z",J17,IF(K17="x",J17*(-1),0))</f>
        <v>0</v>
      </c>
      <c r="Z17" s="31">
        <f>IF(AND(W17&lt;0,X17&lt;0,Y17&lt;0),0,MAX(W17:Y17))</f>
        <v>0</v>
      </c>
      <c r="AA17" s="30">
        <f>IF(M17="z",L17,IF(M17="x",L17*(-1),0))</f>
        <v>0</v>
      </c>
      <c r="AB17" s="30">
        <f>IF(O17="z",N17,IF(O17="x",N17*(-1),0))</f>
        <v>0</v>
      </c>
      <c r="AC17" s="30">
        <f>IF(Q17="z",P17,IF(Q17="x",P17*(-1),0))</f>
        <v>0</v>
      </c>
      <c r="AD17" s="31">
        <f>IF(AND(AA17&lt;0,AB17&lt;0,AC17&lt;0),0,MAX(AA17:AC17))</f>
        <v>0</v>
      </c>
    </row>
    <row r="20" spans="8:14" ht="15">
      <c r="H20" s="74" t="s">
        <v>10</v>
      </c>
      <c r="I20" s="72"/>
      <c r="J20" s="74" t="s">
        <v>11</v>
      </c>
      <c r="K20" s="73"/>
      <c r="L20" s="73" t="s">
        <v>19</v>
      </c>
      <c r="M20" s="73"/>
      <c r="N20" s="73"/>
    </row>
  </sheetData>
  <sheetProtection/>
  <mergeCells count="16">
    <mergeCell ref="S13:S14"/>
    <mergeCell ref="T13:T14"/>
    <mergeCell ref="B13:B14"/>
    <mergeCell ref="C13:C14"/>
    <mergeCell ref="D13:D14"/>
    <mergeCell ref="E13:E14"/>
    <mergeCell ref="A13:A14"/>
    <mergeCell ref="F13:K13"/>
    <mergeCell ref="L13:Q13"/>
    <mergeCell ref="R13:R14"/>
    <mergeCell ref="F14:G14"/>
    <mergeCell ref="H14:I14"/>
    <mergeCell ref="J14:K14"/>
    <mergeCell ref="L14:M14"/>
    <mergeCell ref="N14:O14"/>
    <mergeCell ref="P14:Q14"/>
  </mergeCells>
  <conditionalFormatting sqref="L15:L17">
    <cfRule type="cellIs" priority="1" dxfId="1" operator="equal" stopIfTrue="1">
      <formula>IF(SIGN($AA15)=1,$AD15,0)</formula>
    </cfRule>
    <cfRule type="expression" priority="2" dxfId="2" stopIfTrue="1">
      <formula>IF($AA15&lt;0,$AA15,0)</formula>
    </cfRule>
    <cfRule type="expression" priority="3" dxfId="0" stopIfTrue="1">
      <formula>IF($AA15&gt;0,$AA15,0)</formula>
    </cfRule>
  </conditionalFormatting>
  <conditionalFormatting sqref="N15:N17">
    <cfRule type="cellIs" priority="1" dxfId="1" operator="equal" stopIfTrue="1">
      <formula>IF(SIGN($AB15)=1,$AD15,0)</formula>
    </cfRule>
    <cfRule type="expression" priority="2" dxfId="2" stopIfTrue="1">
      <formula>IF($AB15&lt;0,$AB15,0)</formula>
    </cfRule>
    <cfRule type="expression" priority="3" dxfId="0" stopIfTrue="1">
      <formula>IF($AB15&gt;0,$AB15,0)</formula>
    </cfRule>
  </conditionalFormatting>
  <conditionalFormatting sqref="P15:P17">
    <cfRule type="cellIs" priority="1" dxfId="1" operator="equal" stopIfTrue="1">
      <formula>IF(SIGN($AC15)=1,$AD15,0)</formula>
    </cfRule>
    <cfRule type="expression" priority="2" dxfId="2" stopIfTrue="1">
      <formula>IF($AC15&lt;0,$AC15,0)</formula>
    </cfRule>
    <cfRule type="expression" priority="3" dxfId="0" stopIfTrue="1">
      <formula>IF($AC15&gt;0,$AC15,0)</formula>
    </cfRule>
  </conditionalFormatting>
  <conditionalFormatting sqref="F15:F17">
    <cfRule type="expression" priority="1" dxfId="2" stopIfTrue="1">
      <formula>IF($W15&lt;0,$W15,0)</formula>
    </cfRule>
    <cfRule type="cellIs" priority="2" dxfId="1" operator="equal" stopIfTrue="1">
      <formula>IF(SIGN($W15)=1,$Z15,0)</formula>
    </cfRule>
    <cfRule type="expression" priority="3" dxfId="0" stopIfTrue="1">
      <formula>IF($W15&gt;0,$W15,0)</formula>
    </cfRule>
  </conditionalFormatting>
  <conditionalFormatting sqref="H15:H17">
    <cfRule type="cellIs" priority="1" dxfId="1" operator="equal" stopIfTrue="1">
      <formula>IF(SIGN($X15)=1,$Z15,0)</formula>
    </cfRule>
    <cfRule type="expression" priority="2" dxfId="2" stopIfTrue="1">
      <formula>IF($X15&lt;0,$X15,0)</formula>
    </cfRule>
    <cfRule type="expression" priority="3" dxfId="0" stopIfTrue="1">
      <formula>IF($X15&gt;0,$X15,0)</formula>
    </cfRule>
  </conditionalFormatting>
  <conditionalFormatting sqref="J15:J17">
    <cfRule type="expression" priority="1" dxfId="2" stopIfTrue="1">
      <formula>IF($Y15&lt;0,$Y15,0)</formula>
    </cfRule>
    <cfRule type="cellIs" priority="2" dxfId="1" operator="equal" stopIfTrue="1">
      <formula>IF(SIGN($Y15)=1,$Z15,0)</formula>
    </cfRule>
    <cfRule type="expression" priority="3" dxfId="0" stopIfTrue="1">
      <formula>IF($Y15&gt;0,$Y15,0)</formula>
    </cfRule>
  </conditionalFormatting>
  <conditionalFormatting sqref="I15:I17">
    <cfRule type="cellIs" priority="1" dxfId="18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Adam Nurkiewicz</cp:lastModifiedBy>
  <cp:lastPrinted>2010-03-19T10:55:54Z</cp:lastPrinted>
  <dcterms:created xsi:type="dcterms:W3CDTF">2009-09-22T09:54:21Z</dcterms:created>
  <dcterms:modified xsi:type="dcterms:W3CDTF">2018-07-28T13:13:30Z</dcterms:modified>
  <cp:category/>
  <cp:version/>
  <cp:contentType/>
  <cp:contentStatus/>
</cp:coreProperties>
</file>